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externalLinks/externalLink101.xml" ContentType="application/vnd.openxmlformats-officedocument.spreadsheetml.externalLink+xml"/>
  <Override PartName="/xl/externalLinks/externalLink102.xml" ContentType="application/vnd.openxmlformats-officedocument.spreadsheetml.externalLink+xml"/>
  <Override PartName="/xl/externalLinks/externalLink103.xml" ContentType="application/vnd.openxmlformats-officedocument.spreadsheetml.externalLink+xml"/>
  <Override PartName="/xl/externalLinks/externalLink104.xml" ContentType="application/vnd.openxmlformats-officedocument.spreadsheetml.externalLink+xml"/>
  <Override PartName="/xl/externalLinks/externalLink105.xml" ContentType="application/vnd.openxmlformats-officedocument.spreadsheetml.externalLink+xml"/>
  <Override PartName="/xl/externalLinks/externalLink106.xml" ContentType="application/vnd.openxmlformats-officedocument.spreadsheetml.externalLink+xml"/>
  <Override PartName="/xl/externalLinks/externalLink107.xml" ContentType="application/vnd.openxmlformats-officedocument.spreadsheetml.externalLink+xml"/>
  <Override PartName="/xl/externalLinks/externalLink108.xml" ContentType="application/vnd.openxmlformats-officedocument.spreadsheetml.externalLink+xml"/>
  <Override PartName="/xl/externalLinks/externalLink109.xml" ContentType="application/vnd.openxmlformats-officedocument.spreadsheetml.externalLink+xml"/>
  <Override PartName="/xl/externalLinks/externalLink110.xml" ContentType="application/vnd.openxmlformats-officedocument.spreadsheetml.externalLink+xml"/>
  <Override PartName="/xl/externalLinks/externalLink111.xml" ContentType="application/vnd.openxmlformats-officedocument.spreadsheetml.externalLink+xml"/>
  <Override PartName="/xl/externalLinks/externalLink112.xml" ContentType="application/vnd.openxmlformats-officedocument.spreadsheetml.externalLink+xml"/>
  <Override PartName="/xl/externalLinks/externalLink113.xml" ContentType="application/vnd.openxmlformats-officedocument.spreadsheetml.externalLink+xml"/>
  <Override PartName="/xl/externalLinks/externalLink114.xml" ContentType="application/vnd.openxmlformats-officedocument.spreadsheetml.externalLink+xml"/>
  <Override PartName="/xl/externalLinks/externalLink115.xml" ContentType="application/vnd.openxmlformats-officedocument.spreadsheetml.externalLink+xml"/>
  <Override PartName="/xl/externalLinks/externalLink116.xml" ContentType="application/vnd.openxmlformats-officedocument.spreadsheetml.externalLink+xml"/>
  <Override PartName="/xl/externalLinks/externalLink117.xml" ContentType="application/vnd.openxmlformats-officedocument.spreadsheetml.externalLink+xml"/>
  <Override PartName="/xl/externalLinks/externalLink118.xml" ContentType="application/vnd.openxmlformats-officedocument.spreadsheetml.externalLink+xml"/>
  <Override PartName="/xl/externalLinks/externalLink119.xml" ContentType="application/vnd.openxmlformats-officedocument.spreadsheetml.externalLink+xml"/>
  <Override PartName="/xl/externalLinks/externalLink120.xml" ContentType="application/vnd.openxmlformats-officedocument.spreadsheetml.externalLink+xml"/>
  <Override PartName="/xl/externalLinks/externalLink121.xml" ContentType="application/vnd.openxmlformats-officedocument.spreadsheetml.externalLink+xml"/>
  <Override PartName="/xl/externalLinks/externalLink122.xml" ContentType="application/vnd.openxmlformats-officedocument.spreadsheetml.externalLink+xml"/>
  <Override PartName="/xl/externalLinks/externalLink123.xml" ContentType="application/vnd.openxmlformats-officedocument.spreadsheetml.externalLink+xml"/>
  <Override PartName="/xl/externalLinks/externalLink124.xml" ContentType="application/vnd.openxmlformats-officedocument.spreadsheetml.externalLink+xml"/>
  <Override PartName="/xl/externalLinks/externalLink125.xml" ContentType="application/vnd.openxmlformats-officedocument.spreadsheetml.externalLink+xml"/>
  <Override PartName="/xl/externalLinks/externalLink126.xml" ContentType="application/vnd.openxmlformats-officedocument.spreadsheetml.externalLink+xml"/>
  <Override PartName="/xl/externalLinks/externalLink127.xml" ContentType="application/vnd.openxmlformats-officedocument.spreadsheetml.externalLink+xml"/>
  <Override PartName="/xl/externalLinks/externalLink12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drawings/drawing2.xml" ContentType="application/vnd.openxmlformats-officedocument.drawing+xml"/>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drawings/drawing3.xml" ContentType="application/vnd.openxmlformats-officedocument.drawing+xml"/>
  <Override PartName="/xl/customProperty9.bin" ContentType="application/vnd.openxmlformats-officedocument.spreadsheetml.customProperty"/>
  <Override PartName="/xl/drawings/drawing4.xml" ContentType="application/vnd.openxmlformats-officedocument.drawing+xml"/>
  <Override PartName="/xl/customProperty10.bin" ContentType="application/vnd.openxmlformats-officedocument.spreadsheetml.customProperty"/>
  <Override PartName="/xl/drawings/drawing5.xml" ContentType="application/vnd.openxmlformats-officedocument.drawing+xml"/>
  <Override PartName="/xl/customProperty11.bin" ContentType="application/vnd.openxmlformats-officedocument.spreadsheetml.customProperty"/>
  <Override PartName="/xl/drawings/drawing6.xml" ContentType="application/vnd.openxmlformats-officedocument.drawing+xml"/>
  <Override PartName="/xl/customProperty12.bin" ContentType="application/vnd.openxmlformats-officedocument.spreadsheetml.customProperty"/>
  <Override PartName="/xl/drawings/drawing7.xml" ContentType="application/vnd.openxmlformats-officedocument.drawing+xml"/>
  <Override PartName="/xl/customProperty13.bin" ContentType="application/vnd.openxmlformats-officedocument.spreadsheetml.customProperty"/>
  <Override PartName="/xl/drawings/drawing8.xml" ContentType="application/vnd.openxmlformats-officedocument.drawing+xml"/>
  <Override PartName="/xl/customProperty14.bin" ContentType="application/vnd.openxmlformats-officedocument.spreadsheetml.customProperty"/>
  <Override PartName="/xl/drawings/drawing9.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ustomProperty15.bin" ContentType="application/vnd.openxmlformats-officedocument.spreadsheetml.customProperty"/>
  <Override PartName="/xl/customProperty16.bin" ContentType="application/vnd.openxmlformats-officedocument.spreadsheetml.customProperty"/>
  <Override PartName="/xl/customProperty17.bin" ContentType="application/vnd.openxmlformats-officedocument.spreadsheetml.customProperty"/>
  <Override PartName="/xl/drawings/drawing10.xml" ContentType="application/vnd.openxmlformats-officedocument.drawing+xml"/>
  <Override PartName="/xl/customProperty18.bin" ContentType="application/vnd.openxmlformats-officedocument.spreadsheetml.customProperty"/>
  <Override PartName="/xl/drawings/drawing11.xml" ContentType="application/vnd.openxmlformats-officedocument.drawing+xml"/>
  <Override PartName="/xl/drawings/drawing1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ustomProperty19.bin" ContentType="application/vnd.openxmlformats-officedocument.spreadsheetml.customProperty"/>
  <Override PartName="/xl/customProperty20.bin" ContentType="application/vnd.openxmlformats-officedocument.spreadsheetml.customProperty"/>
  <Override PartName="/xl/customProperty21.bin" ContentType="application/vnd.openxmlformats-officedocument.spreadsheetml.customProperty"/>
  <Override PartName="/xl/customProperty22.bin" ContentType="application/vnd.openxmlformats-officedocument.spreadsheetml.customProperty"/>
  <Override PartName="/xl/drawings/drawing13.xml" ContentType="application/vnd.openxmlformats-officedocument.drawing+xml"/>
  <Override PartName="/xl/charts/chart3.xml" ContentType="application/vnd.openxmlformats-officedocument.drawingml.chart+xml"/>
  <Override PartName="/xl/drawings/drawing14.xml" ContentType="application/vnd.openxmlformats-officedocument.drawingml.chartshapes+xml"/>
  <Override PartName="/xl/charts/chart4.xml" ContentType="application/vnd.openxmlformats-officedocument.drawingml.chart+xml"/>
  <Override PartName="/xl/customProperty23.bin" ContentType="application/vnd.openxmlformats-officedocument.spreadsheetml.customProperty"/>
  <Override PartName="/xl/customProperty24.bin" ContentType="application/vnd.openxmlformats-officedocument.spreadsheetml.customProperty"/>
  <Override PartName="/xl/customProperty25.bin" ContentType="application/vnd.openxmlformats-officedocument.spreadsheetml.customProperty"/>
  <Override PartName="/xl/customProperty26.bin" ContentType="application/vnd.openxmlformats-officedocument.spreadsheetml.customProperty"/>
  <Override PartName="/xl/customProperty27.bin" ContentType="application/vnd.openxmlformats-officedocument.spreadsheetml.customProperty"/>
  <Override PartName="/xl/customProperty28.bin" ContentType="application/vnd.openxmlformats-officedocument.spreadsheetml.customProperty"/>
  <Override PartName="/xl/customProperty29.bin" ContentType="application/vnd.openxmlformats-officedocument.spreadsheetml.customProperty"/>
  <Override PartName="/xl/customProperty30.bin" ContentType="application/vnd.openxmlformats-officedocument.spreadsheetml.customProperty"/>
  <Override PartName="/xl/customProperty31.bin" ContentType="application/vnd.openxmlformats-officedocument.spreadsheetml.customProperty"/>
  <Override PartName="/xl/customProperty32.bin" ContentType="application/vnd.openxmlformats-officedocument.spreadsheetml.customProperty"/>
  <Override PartName="/xl/customProperty33.bin" ContentType="application/vnd.openxmlformats-officedocument.spreadsheetml.customProperty"/>
  <Override PartName="/xl/customProperty34.bin" ContentType="application/vnd.openxmlformats-officedocument.spreadsheetml.customProperty"/>
  <Override PartName="/xl/customProperty35.bin" ContentType="application/vnd.openxmlformats-officedocument.spreadsheetml.customProperty"/>
  <Override PartName="/xl/customProperty36.bin" ContentType="application/vnd.openxmlformats-officedocument.spreadsheetml.customProperty"/>
  <Override PartName="/xl/drawings/drawing15.xml" ContentType="application/vnd.openxmlformats-officedocument.drawing+xml"/>
  <Override PartName="/xl/charts/chart5.xml" ContentType="application/vnd.openxmlformats-officedocument.drawingml.chart+xml"/>
  <Override PartName="/xl/theme/themeOverride1.xml" ContentType="application/vnd.openxmlformats-officedocument.themeOverride+xml"/>
  <Override PartName="/xl/charts/chart6.xml" ContentType="application/vnd.openxmlformats-officedocument.drawingml.chart+xml"/>
  <Override PartName="/xl/theme/themeOverride2.xml" ContentType="application/vnd.openxmlformats-officedocument.themeOverride+xml"/>
  <Override PartName="/xl/charts/chart7.xml" ContentType="application/vnd.openxmlformats-officedocument.drawingml.chart+xml"/>
  <Override PartName="/xl/theme/themeOverride3.xml" ContentType="application/vnd.openxmlformats-officedocument.themeOverride+xml"/>
  <Override PartName="/xl/drawings/drawing16.xml" ContentType="application/vnd.openxmlformats-officedocument.drawingml.chartshapes+xml"/>
  <Override PartName="/xl/customProperty37.bin" ContentType="application/vnd.openxmlformats-officedocument.spreadsheetml.customProperty"/>
  <Override PartName="/xl/drawings/drawing17.xml" ContentType="application/vnd.openxmlformats-officedocument.drawing+xml"/>
  <Override PartName="/xl/customProperty38.bin" ContentType="application/vnd.openxmlformats-officedocument.spreadsheetml.customProperty"/>
  <Override PartName="/xl/drawings/drawing18.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customProperty39.bin" ContentType="application/vnd.openxmlformats-officedocument.spreadsheetml.customProperty"/>
  <Override PartName="/xl/drawings/drawing1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showInkAnnotation="0" updateLinks="never" codeName="ThisWorkbook"/>
  <mc:AlternateContent xmlns:mc="http://schemas.openxmlformats.org/markup-compatibility/2006">
    <mc:Choice Requires="x15">
      <x15ac:absPath xmlns:x15ac="http://schemas.microsoft.com/office/spreadsheetml/2010/11/ac" url="C:\Users\n301800\Desktop\"/>
    </mc:Choice>
  </mc:AlternateContent>
  <xr:revisionPtr revIDLastSave="0" documentId="13_ncr:1_{039809E1-8FF3-4FE9-B143-CE4D3BA9B165}" xr6:coauthVersionLast="44" xr6:coauthVersionMax="44" xr10:uidLastSave="{00000000-0000-0000-0000-000000000000}"/>
  <workbookProtection workbookAlgorithmName="SHA-512" workbookHashValue="ALlgylxhnJ5e++UolIron5Ft0HEUehb1RTCmyJ+kJHKmvVArUJDDiToXt76kAmJMt4tVYH4i8ia5Lk7JSYlfYA==" workbookSaltValue="fT7QSpNFwfxQMcYj5rTHGw==" workbookSpinCount="100000" lockStructure="1"/>
  <bookViews>
    <workbookView xWindow="-108" yWindow="-108" windowWidth="23256" windowHeight="12576" tabRatio="771" xr2:uid="{00000000-000D-0000-FFFF-FFFF00000000}"/>
  </bookViews>
  <sheets>
    <sheet name="Factbook Q2 2020 " sheetId="2" r:id="rId1"/>
    <sheet name="Contents " sheetId="827" r:id="rId2"/>
    <sheet name="Nordea overview" sheetId="6" r:id="rId3"/>
    <sheet name="Financials start" sheetId="7" r:id="rId4"/>
    <sheet name="Key financial figures     " sheetId="893" r:id="rId5"/>
    <sheet name="Key Financial Figures 2  " sheetId="894" r:id="rId6"/>
    <sheet name="NII - bridge   " sheetId="860" r:id="rId7"/>
    <sheet name="NCI, Expenses, Loan losses  " sheetId="851" r:id="rId8"/>
    <sheet name="Net loan losses    " sheetId="852" r:id="rId9"/>
    <sheet name="PeB" sheetId="698" r:id="rId10"/>
    <sheet name="PeB Total " sheetId="879" r:id="rId11"/>
    <sheet name="PeB Spec " sheetId="878" r:id="rId12"/>
    <sheet name="BB  Start  " sheetId="719" r:id="rId13"/>
    <sheet name="BB Total " sheetId="880" r:id="rId14"/>
    <sheet name="BB Spec " sheetId="881" r:id="rId15"/>
    <sheet name="Nordea Finance" sheetId="882" r:id="rId16"/>
    <sheet name="LCI" sheetId="720" r:id="rId17"/>
    <sheet name="LC&amp;I Total " sheetId="883" r:id="rId18"/>
    <sheet name="A&amp;WM " sheetId="721" r:id="rId19"/>
    <sheet name="A&amp;WM Total " sheetId="884" r:id="rId20"/>
    <sheet name="AM" sheetId="885" r:id="rId21"/>
    <sheet name="WM and A&amp;WM other" sheetId="886" r:id="rId22"/>
    <sheet name="PB Spec" sheetId="887" r:id="rId23"/>
    <sheet name="Life &amp; Pensions - 1" sheetId="888" r:id="rId24"/>
    <sheet name="Life &amp; Pensions - 2" sheetId="889" r:id="rId25"/>
    <sheet name="AuM" sheetId="890" r:id="rId26"/>
    <sheet name="Group Functions and Others" sheetId="724" r:id="rId27"/>
    <sheet name="GF and other " sheetId="891" r:id="rId28"/>
    <sheet name="Risk, liquidity, capital st " sheetId="323" r:id="rId29"/>
    <sheet name="lending by sector" sheetId="895" r:id="rId30"/>
    <sheet name="Lending by country and industry" sheetId="854" r:id="rId31"/>
    <sheet name="Lending by industry" sheetId="855" r:id="rId32"/>
    <sheet name="Credit portfolio by BU Q2" sheetId="856" r:id="rId33"/>
    <sheet name="Credit portfolio by BU Q1 " sheetId="857" r:id="rId34"/>
    <sheet name="Shipping offshore oil services" sheetId="897" r:id="rId35"/>
    <sheet name="Impaired Loans 1" sheetId="859" r:id="rId36"/>
    <sheet name="Impaired Loans 2 " sheetId="778" r:id="rId37"/>
    <sheet name="Loans &amp; Impairment " sheetId="863" r:id="rId38"/>
    <sheet name="Rating, Market risk" sheetId="435" r:id="rId39"/>
    <sheet name=" LTV and amortization " sheetId="748" r:id="rId40"/>
    <sheet name="Own Funds &amp; Ratios" sheetId="864" r:id="rId41"/>
    <sheet name="REA &amp; Risk weights " sheetId="865" r:id="rId42"/>
    <sheet name="Requirement" sheetId="866" r:id="rId43"/>
    <sheet name="Market risk " sheetId="867" r:id="rId44"/>
    <sheet name="Own funds " sheetId="892" r:id="rId45"/>
    <sheet name="IRB" sheetId="869" r:id="rId46"/>
    <sheet name="REA - legal " sheetId="870" r:id="rId47"/>
    <sheet name="Bank " sheetId="871" r:id="rId48"/>
    <sheet name="Bank2 " sheetId="872" r:id="rId49"/>
    <sheet name="Bank3 " sheetId="873" r:id="rId50"/>
    <sheet name="Bank4 " sheetId="874" r:id="rId51"/>
    <sheet name="Bank5 " sheetId="875" r:id="rId52"/>
    <sheet name="Funding  " sheetId="834" r:id="rId53"/>
    <sheet name="Liquidity  " sheetId="876" r:id="rId54"/>
    <sheet name="Macro start" sheetId="64" r:id="rId55"/>
    <sheet name="Info - Macroeconomic data   " sheetId="833" r:id="rId56"/>
    <sheet name="Contacts and financial calendar" sheetId="68" r:id="rId57"/>
  </sheets>
  <externalReferences>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 r:id="rId146"/>
    <externalReference r:id="rId147"/>
    <externalReference r:id="rId148"/>
    <externalReference r:id="rId149"/>
    <externalReference r:id="rId150"/>
    <externalReference r:id="rId151"/>
    <externalReference r:id="rId152"/>
    <externalReference r:id="rId153"/>
    <externalReference r:id="rId154"/>
    <externalReference r:id="rId155"/>
    <externalReference r:id="rId156"/>
    <externalReference r:id="rId157"/>
    <externalReference r:id="rId158"/>
    <externalReference r:id="rId159"/>
    <externalReference r:id="rId160"/>
    <externalReference r:id="rId161"/>
    <externalReference r:id="rId162"/>
    <externalReference r:id="rId163"/>
    <externalReference r:id="rId164"/>
    <externalReference r:id="rId165"/>
    <externalReference r:id="rId166"/>
    <externalReference r:id="rId167"/>
    <externalReference r:id="rId168"/>
    <externalReference r:id="rId169"/>
    <externalReference r:id="rId170"/>
    <externalReference r:id="rId171"/>
    <externalReference r:id="rId172"/>
    <externalReference r:id="rId173"/>
    <externalReference r:id="rId174"/>
    <externalReference r:id="rId175"/>
    <externalReference r:id="rId176"/>
    <externalReference r:id="rId177"/>
    <externalReference r:id="rId178"/>
    <externalReference r:id="rId179"/>
    <externalReference r:id="rId180"/>
    <externalReference r:id="rId181"/>
    <externalReference r:id="rId182"/>
    <externalReference r:id="rId183"/>
    <externalReference r:id="rId184"/>
    <externalReference r:id="rId185"/>
  </externalReferences>
  <definedNames>
    <definedName name="___EUR2003" localSheetId="39">'[1]Calculated forecast'!$O$2</definedName>
    <definedName name="___EUR2003" localSheetId="52">'[2]Calculated forecast'!$O$2</definedName>
    <definedName name="___EUR2003" localSheetId="35">'[2]Calculated forecast'!$O$2</definedName>
    <definedName name="___EUR2003" localSheetId="36">'[1]Calculated forecast'!$O$2</definedName>
    <definedName name="___EUR2003" localSheetId="55">'[3]Calculated forecast'!$O$2</definedName>
    <definedName name="___EUR2003" localSheetId="29">'[2]Calculated forecast'!$O$2</definedName>
    <definedName name="___EUR2003" localSheetId="53">'[4]Calculated forecast'!$O$2</definedName>
    <definedName name="___EUR2003" localSheetId="7">'[5]Calculated forecast'!$O$2</definedName>
    <definedName name="___EUR2003" localSheetId="8">'[5]Calculated forecast'!$O$2</definedName>
    <definedName name="___EUR2003" localSheetId="6">'[5]Calculated forecast'!$O$2</definedName>
    <definedName name="___EUR2003">'[6]Calculated forecast'!$O$2</definedName>
    <definedName name="__EUR2003" localSheetId="39">'[1]Calculated forecast'!$O$2</definedName>
    <definedName name="__EUR2003" localSheetId="52">'[2]Calculated forecast'!$O$2</definedName>
    <definedName name="__EUR2003" localSheetId="35">'[2]Calculated forecast'!$O$2</definedName>
    <definedName name="__EUR2003" localSheetId="36">'[1]Calculated forecast'!$O$2</definedName>
    <definedName name="__EUR2003" localSheetId="55">'[3]Calculated forecast'!$O$2</definedName>
    <definedName name="__EUR2003" localSheetId="29">'[2]Calculated forecast'!$O$2</definedName>
    <definedName name="__EUR2003" localSheetId="53">'[4]Calculated forecast'!$O$2</definedName>
    <definedName name="__EUR2003" localSheetId="7">'[5]Calculated forecast'!$O$2</definedName>
    <definedName name="__EUR2003" localSheetId="8">'[5]Calculated forecast'!$O$2</definedName>
    <definedName name="__EUR2003" localSheetId="6">'[5]Calculated forecast'!$O$2</definedName>
    <definedName name="__EUR2003">'[6]Calculated forecast'!$O$2</definedName>
    <definedName name="__inv1" localSheetId="39">#REF!</definedName>
    <definedName name="__inv1" localSheetId="18">#REF!</definedName>
    <definedName name="__inv1" localSheetId="12">#REF!</definedName>
    <definedName name="__inv1" localSheetId="33">#REF!</definedName>
    <definedName name="__inv1" localSheetId="32">#REF!</definedName>
    <definedName name="__inv1" localSheetId="52">#REF!</definedName>
    <definedName name="__inv1" localSheetId="26">#REF!</definedName>
    <definedName name="__inv1" localSheetId="35">#REF!</definedName>
    <definedName name="__inv1" localSheetId="36">#REF!</definedName>
    <definedName name="__inv1" localSheetId="55">#REF!</definedName>
    <definedName name="__inv1" localSheetId="4">#REF!</definedName>
    <definedName name="__inv1" localSheetId="16">#REF!</definedName>
    <definedName name="__inv1" localSheetId="29">#REF!</definedName>
    <definedName name="__inv1" localSheetId="53">#REF!</definedName>
    <definedName name="__inv1" localSheetId="37">#REF!</definedName>
    <definedName name="__inv1" localSheetId="7">#REF!</definedName>
    <definedName name="__inv1" localSheetId="8">#REF!</definedName>
    <definedName name="__inv1" localSheetId="6">#REF!</definedName>
    <definedName name="__inv1" localSheetId="9">#REF!</definedName>
    <definedName name="__inv1" localSheetId="34">#REF!</definedName>
    <definedName name="__inv1">#REF!</definedName>
    <definedName name="__Key1" localSheetId="39">#REF!</definedName>
    <definedName name="__Key1" localSheetId="18">#REF!</definedName>
    <definedName name="__Key1" localSheetId="12">#REF!</definedName>
    <definedName name="__Key1" localSheetId="33">#REF!</definedName>
    <definedName name="__Key1" localSheetId="32">#REF!</definedName>
    <definedName name="__Key1" localSheetId="52">#REF!</definedName>
    <definedName name="__Key1" localSheetId="26">#REF!</definedName>
    <definedName name="__Key1" localSheetId="35">#REF!</definedName>
    <definedName name="__Key1" localSheetId="36">#REF!</definedName>
    <definedName name="__Key1" localSheetId="55">#REF!</definedName>
    <definedName name="__Key1" localSheetId="4">#REF!</definedName>
    <definedName name="__Key1" localSheetId="16">#REF!</definedName>
    <definedName name="__Key1" localSheetId="29">#REF!</definedName>
    <definedName name="__Key1" localSheetId="53">#REF!</definedName>
    <definedName name="__Key1" localSheetId="37">#REF!</definedName>
    <definedName name="__Key1" localSheetId="7">#REF!</definedName>
    <definedName name="__Key1" localSheetId="8">#REF!</definedName>
    <definedName name="__Key1" localSheetId="6">#REF!</definedName>
    <definedName name="__Key1" localSheetId="9">#REF!</definedName>
    <definedName name="__Key1" localSheetId="34">#REF!</definedName>
    <definedName name="__Key1">#REF!</definedName>
    <definedName name="__key2" localSheetId="39">#REF!</definedName>
    <definedName name="__key2" localSheetId="18">#REF!</definedName>
    <definedName name="__key2" localSheetId="12">#REF!</definedName>
    <definedName name="__key2" localSheetId="33">#REF!</definedName>
    <definedName name="__key2" localSheetId="32">#REF!</definedName>
    <definedName name="__key2" localSheetId="52">#REF!</definedName>
    <definedName name="__key2" localSheetId="26">#REF!</definedName>
    <definedName name="__key2" localSheetId="35">#REF!</definedName>
    <definedName name="__key2" localSheetId="36">#REF!</definedName>
    <definedName name="__key2" localSheetId="55">#REF!</definedName>
    <definedName name="__key2" localSheetId="4">#REF!</definedName>
    <definedName name="__key2" localSheetId="16">#REF!</definedName>
    <definedName name="__key2" localSheetId="29">#REF!</definedName>
    <definedName name="__key2" localSheetId="53">#REF!</definedName>
    <definedName name="__key2" localSheetId="37">#REF!</definedName>
    <definedName name="__key2" localSheetId="7">#REF!</definedName>
    <definedName name="__key2" localSheetId="8">#REF!</definedName>
    <definedName name="__key2" localSheetId="6">#REF!</definedName>
    <definedName name="__key2" localSheetId="9">#REF!</definedName>
    <definedName name="__key2" localSheetId="34">#REF!</definedName>
    <definedName name="__key2">#REF!</definedName>
    <definedName name="_AMO_UniqueIdentifier" hidden="1">"'965a6ed6-3ee4-4d00-96d5-1559ea48fc0d'"</definedName>
    <definedName name="_aum2" localSheetId="39">#REF!</definedName>
    <definedName name="_aum2" localSheetId="18">#REF!</definedName>
    <definedName name="_aum2" localSheetId="12">#REF!</definedName>
    <definedName name="_aum2" localSheetId="33">#REF!</definedName>
    <definedName name="_aum2" localSheetId="32">#REF!</definedName>
    <definedName name="_aum2" localSheetId="52">#REF!</definedName>
    <definedName name="_aum2" localSheetId="26">#REF!</definedName>
    <definedName name="_aum2" localSheetId="35">#REF!</definedName>
    <definedName name="_aum2" localSheetId="36">#REF!</definedName>
    <definedName name="_aum2" localSheetId="55">#REF!</definedName>
    <definedName name="_aum2" localSheetId="4">#REF!</definedName>
    <definedName name="_aum2" localSheetId="16">#REF!</definedName>
    <definedName name="_aum2" localSheetId="29">#REF!</definedName>
    <definedName name="_aum2" localSheetId="53">#REF!</definedName>
    <definedName name="_aum2" localSheetId="37">#REF!</definedName>
    <definedName name="_aum2" localSheetId="7">#REF!</definedName>
    <definedName name="_aum2" localSheetId="8">#REF!</definedName>
    <definedName name="_aum2" localSheetId="6">#REF!</definedName>
    <definedName name="_aum2" localSheetId="9">#REF!</definedName>
    <definedName name="_aum2" localSheetId="34">#REF!</definedName>
    <definedName name="_aum2">#REF!</definedName>
    <definedName name="_EUR2003" localSheetId="39">'[1]Calculated forecast'!$O$2</definedName>
    <definedName name="_EUR2003" localSheetId="52">'[2]Calculated forecast'!$O$2</definedName>
    <definedName name="_EUR2003" localSheetId="35">'[2]Calculated forecast'!$O$2</definedName>
    <definedName name="_EUR2003" localSheetId="36">'[1]Calculated forecast'!$O$2</definedName>
    <definedName name="_EUR2003" localSheetId="55">'[3]Calculated forecast'!$O$2</definedName>
    <definedName name="_EUR2003" localSheetId="29">'[2]Calculated forecast'!$O$2</definedName>
    <definedName name="_EUR2003" localSheetId="53">'[4]Calculated forecast'!$O$2</definedName>
    <definedName name="_EUR2003" localSheetId="7">'[5]Calculated forecast'!$O$2</definedName>
    <definedName name="_EUR2003" localSheetId="8">'[5]Calculated forecast'!$O$2</definedName>
    <definedName name="_EUR2003" localSheetId="6">'[5]Calculated forecast'!$O$2</definedName>
    <definedName name="_EUR2003">'[6]Calculated forecast'!$O$2</definedName>
    <definedName name="_inv1" localSheetId="39">#REF!</definedName>
    <definedName name="_inv1" localSheetId="18">#REF!</definedName>
    <definedName name="_inv1" localSheetId="12">#REF!</definedName>
    <definedName name="_inv1" localSheetId="33">#REF!</definedName>
    <definedName name="_inv1" localSheetId="32">#REF!</definedName>
    <definedName name="_inv1" localSheetId="52">#REF!</definedName>
    <definedName name="_inv1" localSheetId="26">#REF!</definedName>
    <definedName name="_inv1" localSheetId="35">#REF!</definedName>
    <definedName name="_inv1" localSheetId="36">#REF!</definedName>
    <definedName name="_inv1" localSheetId="55">#REF!</definedName>
    <definedName name="_inv1" localSheetId="4">#REF!</definedName>
    <definedName name="_inv1" localSheetId="16">#REF!</definedName>
    <definedName name="_inv1" localSheetId="29">#REF!</definedName>
    <definedName name="_inv1" localSheetId="53">#REF!</definedName>
    <definedName name="_inv1" localSheetId="37">#REF!</definedName>
    <definedName name="_inv1" localSheetId="7">#REF!</definedName>
    <definedName name="_inv1" localSheetId="8">#REF!</definedName>
    <definedName name="_inv1" localSheetId="6">#REF!</definedName>
    <definedName name="_inv1" localSheetId="9">#REF!</definedName>
    <definedName name="_inv1" localSheetId="34">#REF!</definedName>
    <definedName name="_inv1">#REF!</definedName>
    <definedName name="_Key1" localSheetId="39">#REF!</definedName>
    <definedName name="_Key1" localSheetId="18">#REF!</definedName>
    <definedName name="_Key1" localSheetId="12">#REF!</definedName>
    <definedName name="_Key1" localSheetId="33">#REF!</definedName>
    <definedName name="_Key1" localSheetId="32">#REF!</definedName>
    <definedName name="_Key1" localSheetId="52">#REF!</definedName>
    <definedName name="_Key1" localSheetId="26">#REF!</definedName>
    <definedName name="_Key1" localSheetId="35">#REF!</definedName>
    <definedName name="_Key1" localSheetId="36">#REF!</definedName>
    <definedName name="_Key1" localSheetId="55">#REF!</definedName>
    <definedName name="_Key1" localSheetId="4">#REF!</definedName>
    <definedName name="_Key1" localSheetId="16">#REF!</definedName>
    <definedName name="_Key1" localSheetId="29">#REF!</definedName>
    <definedName name="_Key1" localSheetId="53">#REF!</definedName>
    <definedName name="_Key1" localSheetId="37">#REF!</definedName>
    <definedName name="_Key1" localSheetId="7">#REF!</definedName>
    <definedName name="_Key1" localSheetId="8">#REF!</definedName>
    <definedName name="_Key1" localSheetId="6">#REF!</definedName>
    <definedName name="_Key1" localSheetId="9">#REF!</definedName>
    <definedName name="_Key1" localSheetId="34">#REF!</definedName>
    <definedName name="_Key1">#REF!</definedName>
    <definedName name="_key2" localSheetId="39">#REF!</definedName>
    <definedName name="_key2" localSheetId="18">#REF!</definedName>
    <definedName name="_key2" localSheetId="12">#REF!</definedName>
    <definedName name="_key2" localSheetId="33">#REF!</definedName>
    <definedName name="_key2" localSheetId="32">#REF!</definedName>
    <definedName name="_key2" localSheetId="52">#REF!</definedName>
    <definedName name="_key2" localSheetId="26">#REF!</definedName>
    <definedName name="_key2" localSheetId="35">#REF!</definedName>
    <definedName name="_key2" localSheetId="36">#REF!</definedName>
    <definedName name="_key2" localSheetId="55">#REF!</definedName>
    <definedName name="_key2" localSheetId="4">#REF!</definedName>
    <definedName name="_key2" localSheetId="16">#REF!</definedName>
    <definedName name="_key2" localSheetId="29">#REF!</definedName>
    <definedName name="_key2" localSheetId="53">#REF!</definedName>
    <definedName name="_key2" localSheetId="37">#REF!</definedName>
    <definedName name="_key2" localSheetId="7">#REF!</definedName>
    <definedName name="_key2" localSheetId="8">#REF!</definedName>
    <definedName name="_key2" localSheetId="6">#REF!</definedName>
    <definedName name="_key2" localSheetId="9">#REF!</definedName>
    <definedName name="_key2" localSheetId="34">#REF!</definedName>
    <definedName name="_key2">#REF!</definedName>
    <definedName name="_MM1" localSheetId="39">[7]XXX!$C$38</definedName>
    <definedName name="_MM1" localSheetId="52">[8]XXX!$C$38</definedName>
    <definedName name="_MM1" localSheetId="35">[8]XXX!$C$38</definedName>
    <definedName name="_MM1" localSheetId="36">[7]XXX!$C$38</definedName>
    <definedName name="_MM1" localSheetId="55">[9]XXX!$C$38</definedName>
    <definedName name="_MM1" localSheetId="29">[8]XXX!$C$38</definedName>
    <definedName name="_MM1" localSheetId="53">[10]XXX!$C$38</definedName>
    <definedName name="_MM1" localSheetId="7">[11]XXX!$C$38</definedName>
    <definedName name="_MM1" localSheetId="8">[11]XXX!$C$38</definedName>
    <definedName name="_MM1" localSheetId="6">[11]XXX!$C$38</definedName>
    <definedName name="_MM1">[12]XXX!$C$38</definedName>
    <definedName name="_Order1" hidden="1">255</definedName>
    <definedName name="_Order2" hidden="1">255</definedName>
    <definedName name="_Sort" localSheetId="39" hidden="1">'[13]Work Sheet'!#REF!</definedName>
    <definedName name="_Sort" localSheetId="33" hidden="1">'[13]Work Sheet'!#REF!</definedName>
    <definedName name="_Sort" localSheetId="32" hidden="1">'[13]Work Sheet'!#REF!</definedName>
    <definedName name="_Sort" localSheetId="52" hidden="1">'[13]Work Sheet'!#REF!</definedName>
    <definedName name="_Sort" localSheetId="35" hidden="1">'[13]Work Sheet'!#REF!</definedName>
    <definedName name="_Sort" localSheetId="36" hidden="1">'[13]Work Sheet'!#REF!</definedName>
    <definedName name="_Sort" localSheetId="55" hidden="1">'[13]Work Sheet'!#REF!</definedName>
    <definedName name="_Sort" localSheetId="4" hidden="1">'[13]Work Sheet'!#REF!</definedName>
    <definedName name="_Sort" localSheetId="31" hidden="1">'[13]Work Sheet'!#REF!</definedName>
    <definedName name="_Sort" localSheetId="29" hidden="1">'[13]Work Sheet'!#REF!</definedName>
    <definedName name="_Sort" localSheetId="53" hidden="1">'[13]Work Sheet'!#REF!</definedName>
    <definedName name="_Sort" localSheetId="37" hidden="1">'[13]Work Sheet'!#REF!</definedName>
    <definedName name="_Sort" localSheetId="7" hidden="1">'[13]Work Sheet'!#REF!</definedName>
    <definedName name="_Sort" localSheetId="8" hidden="1">'[13]Work Sheet'!#REF!</definedName>
    <definedName name="_Sort" localSheetId="6" hidden="1">'[13]Work Sheet'!#REF!</definedName>
    <definedName name="_Sort" localSheetId="44" hidden="1">'[13]Work Sheet'!#REF!</definedName>
    <definedName name="_Sort" localSheetId="34" hidden="1">'[13]Work Sheet'!#REF!</definedName>
    <definedName name="_Sort" hidden="1">'[13]Work Sheet'!#REF!</definedName>
    <definedName name="_YY1" localSheetId="39">[7]XXX!$C$36</definedName>
    <definedName name="_YY1" localSheetId="52">[8]XXX!$C$36</definedName>
    <definedName name="_YY1" localSheetId="35">[8]XXX!$C$36</definedName>
    <definedName name="_YY1" localSheetId="36">[7]XXX!$C$36</definedName>
    <definedName name="_YY1" localSheetId="55">[9]XXX!$C$36</definedName>
    <definedName name="_YY1" localSheetId="29">[8]XXX!$C$36</definedName>
    <definedName name="_YY1" localSheetId="53">[10]XXX!$C$36</definedName>
    <definedName name="_YY1" localSheetId="7">[11]XXX!$C$36</definedName>
    <definedName name="_YY1" localSheetId="8">[11]XXX!$C$36</definedName>
    <definedName name="_YY1" localSheetId="6">[11]XXX!$C$36</definedName>
    <definedName name="_YY1">[12]XXX!$C$36</definedName>
    <definedName name="A" localSheetId="39">#REF!</definedName>
    <definedName name="A" localSheetId="18">#REF!</definedName>
    <definedName name="A" localSheetId="12">#REF!</definedName>
    <definedName name="A" localSheetId="33">#REF!</definedName>
    <definedName name="A" localSheetId="32">#REF!</definedName>
    <definedName name="A" localSheetId="52">#REF!</definedName>
    <definedName name="A" localSheetId="26">#REF!</definedName>
    <definedName name="A" localSheetId="35">#REF!</definedName>
    <definedName name="A" localSheetId="36">#REF!</definedName>
    <definedName name="A" localSheetId="55">#REF!</definedName>
    <definedName name="A" localSheetId="4">#REF!</definedName>
    <definedName name="A" localSheetId="16">#REF!</definedName>
    <definedName name="A" localSheetId="29">#REF!</definedName>
    <definedName name="A" localSheetId="53">#REF!</definedName>
    <definedName name="A" localSheetId="37">#REF!</definedName>
    <definedName name="A" localSheetId="7">#REF!</definedName>
    <definedName name="A" localSheetId="8">#REF!</definedName>
    <definedName name="A" localSheetId="6">#REF!</definedName>
    <definedName name="A" localSheetId="9">#REF!</definedName>
    <definedName name="A" localSheetId="34">#REF!</definedName>
    <definedName name="A">#REF!</definedName>
    <definedName name="abc" localSheetId="18">#REF!</definedName>
    <definedName name="abc" localSheetId="12">#REF!</definedName>
    <definedName name="abc" localSheetId="52">#REF!</definedName>
    <definedName name="abc" localSheetId="26">#REF!</definedName>
    <definedName name="abc" localSheetId="55">#REF!</definedName>
    <definedName name="abc" localSheetId="4">#REF!</definedName>
    <definedName name="abc" localSheetId="16">#REF!</definedName>
    <definedName name="abc" localSheetId="53">#REF!</definedName>
    <definedName name="abc" localSheetId="37">#REF!</definedName>
    <definedName name="abc" localSheetId="7">#REF!</definedName>
    <definedName name="abc" localSheetId="8">#REF!</definedName>
    <definedName name="abc" localSheetId="6">#REF!</definedName>
    <definedName name="abc" localSheetId="9">#REF!</definedName>
    <definedName name="abc" localSheetId="34">#REF!</definedName>
    <definedName name="abc">#REF!</definedName>
    <definedName name="Afr" localSheetId="39">#REF!</definedName>
    <definedName name="Afr" localSheetId="18">#REF!</definedName>
    <definedName name="Afr" localSheetId="12">#REF!</definedName>
    <definedName name="Afr" localSheetId="33">#REF!</definedName>
    <definedName name="Afr" localSheetId="32">#REF!</definedName>
    <definedName name="Afr" localSheetId="52">#REF!</definedName>
    <definedName name="Afr" localSheetId="26">#REF!</definedName>
    <definedName name="Afr" localSheetId="35">#REF!</definedName>
    <definedName name="Afr" localSheetId="36">#REF!</definedName>
    <definedName name="Afr" localSheetId="55">#REF!</definedName>
    <definedName name="Afr" localSheetId="4">#REF!</definedName>
    <definedName name="Afr" localSheetId="16">#REF!</definedName>
    <definedName name="Afr" localSheetId="29">#REF!</definedName>
    <definedName name="Afr" localSheetId="53">#REF!</definedName>
    <definedName name="Afr" localSheetId="37">#REF!</definedName>
    <definedName name="Afr" localSheetId="7">#REF!</definedName>
    <definedName name="Afr" localSheetId="8">#REF!</definedName>
    <definedName name="Afr" localSheetId="6">#REF!</definedName>
    <definedName name="Afr" localSheetId="9">#REF!</definedName>
    <definedName name="Afr" localSheetId="34">#REF!</definedName>
    <definedName name="Afr">#REF!</definedName>
    <definedName name="AMKeyFig" localSheetId="39">#REF!</definedName>
    <definedName name="AMKeyFig" localSheetId="18">#REF!</definedName>
    <definedName name="AMKeyFig" localSheetId="12">#REF!</definedName>
    <definedName name="AMKeyFig" localSheetId="33">#REF!</definedName>
    <definedName name="AMKeyFig" localSheetId="32">#REF!</definedName>
    <definedName name="AMKeyFig" localSheetId="52">#REF!</definedName>
    <definedName name="AMKeyFig" localSheetId="26">#REF!</definedName>
    <definedName name="AMKeyFig" localSheetId="35">#REF!</definedName>
    <definedName name="AMKeyFig" localSheetId="36">#REF!</definedName>
    <definedName name="AMKeyFig" localSheetId="55">#REF!</definedName>
    <definedName name="AMKeyFig" localSheetId="4">#REF!</definedName>
    <definedName name="AMKeyFig" localSheetId="16">#REF!</definedName>
    <definedName name="AMKeyFig" localSheetId="29">#REF!</definedName>
    <definedName name="AMKeyFig" localSheetId="53">#REF!</definedName>
    <definedName name="AMKeyFig" localSheetId="37">#REF!</definedName>
    <definedName name="AMKeyFig" localSheetId="7">#REF!</definedName>
    <definedName name="AMKeyFig" localSheetId="8">#REF!</definedName>
    <definedName name="AMKeyFig" localSheetId="6">#REF!</definedName>
    <definedName name="AMKeyFig" localSheetId="9">#REF!</definedName>
    <definedName name="AMKeyFig" localSheetId="34">#REF!</definedName>
    <definedName name="AMKeyFig">#REF!</definedName>
    <definedName name="AMKeyFigLife" localSheetId="39">#REF!</definedName>
    <definedName name="AMKeyFigLife" localSheetId="18">#REF!</definedName>
    <definedName name="AMKeyFigLife" localSheetId="12">#REF!</definedName>
    <definedName name="AMKeyFigLife" localSheetId="33">#REF!</definedName>
    <definedName name="AMKeyFigLife" localSheetId="32">#REF!</definedName>
    <definedName name="AMKeyFigLife" localSheetId="52">#REF!</definedName>
    <definedName name="AMKeyFigLife" localSheetId="26">#REF!</definedName>
    <definedName name="AMKeyFigLife" localSheetId="35">#REF!</definedName>
    <definedName name="AMKeyFigLife" localSheetId="36">#REF!</definedName>
    <definedName name="AMKeyFigLife" localSheetId="55">#REF!</definedName>
    <definedName name="AMKeyFigLife" localSheetId="4">#REF!</definedName>
    <definedName name="AMKeyFigLife" localSheetId="16">#REF!</definedName>
    <definedName name="AMKeyFigLife" localSheetId="29">#REF!</definedName>
    <definedName name="AMKeyFigLife" localSheetId="53">#REF!</definedName>
    <definedName name="AMKeyFigLife" localSheetId="37">#REF!</definedName>
    <definedName name="AMKeyFigLife" localSheetId="7">#REF!</definedName>
    <definedName name="AMKeyFigLife" localSheetId="8">#REF!</definedName>
    <definedName name="AMKeyFigLife" localSheetId="6">#REF!</definedName>
    <definedName name="AMKeyFigLife" localSheetId="9">#REF!</definedName>
    <definedName name="AMKeyFigLife" localSheetId="34">#REF!</definedName>
    <definedName name="AMKeyFigLife">#REF!</definedName>
    <definedName name="AMVolume" localSheetId="39">#REF!</definedName>
    <definedName name="AMVolume" localSheetId="18">#REF!</definedName>
    <definedName name="AMVolume" localSheetId="12">#REF!</definedName>
    <definedName name="AMVolume" localSheetId="33">#REF!</definedName>
    <definedName name="AMVolume" localSheetId="32">#REF!</definedName>
    <definedName name="AMVolume" localSheetId="52">#REF!</definedName>
    <definedName name="AMVolume" localSheetId="26">#REF!</definedName>
    <definedName name="AMVolume" localSheetId="35">#REF!</definedName>
    <definedName name="AMVolume" localSheetId="36">#REF!</definedName>
    <definedName name="AMVolume" localSheetId="55">#REF!</definedName>
    <definedName name="AMVolume" localSheetId="4">#REF!</definedName>
    <definedName name="AMVolume" localSheetId="16">#REF!</definedName>
    <definedName name="AMVolume" localSheetId="29">#REF!</definedName>
    <definedName name="AMVolume" localSheetId="53">#REF!</definedName>
    <definedName name="AMVolume" localSheetId="37">#REF!</definedName>
    <definedName name="AMVolume" localSheetId="7">#REF!</definedName>
    <definedName name="AMVolume" localSheetId="8">#REF!</definedName>
    <definedName name="AMVolume" localSheetId="6">#REF!</definedName>
    <definedName name="AMVolume" localSheetId="9">#REF!</definedName>
    <definedName name="AMVolume" localSheetId="34">#REF!</definedName>
    <definedName name="AMVolume">#REF!</definedName>
    <definedName name="as" localSheetId="39" hidden="1">{"5 * utfall + budget",#N/A,FALSE,"T-0298";"5 * bolag",#N/A,FALSE,"T-0298";"Unibank, utfall alla",#N/A,FALSE,"T-0298";#N/A,#N/A,FALSE,"Koncernskulder";#N/A,#N/A,FALSE,"Koncernfakturering"}</definedName>
    <definedName name="as" localSheetId="18" hidden="1">{"5 * utfall + budget",#N/A,FALSE,"T-0298";"5 * bolag",#N/A,FALSE,"T-0298";"Unibank, utfall alla",#N/A,FALSE,"T-0298";#N/A,#N/A,FALSE,"Koncernskulder";#N/A,#N/A,FALSE,"Koncernfakturering"}</definedName>
    <definedName name="as" localSheetId="12" hidden="1">{"5 * utfall + budget",#N/A,FALSE,"T-0298";"5 * bolag",#N/A,FALSE,"T-0298";"Unibank, utfall alla",#N/A,FALSE,"T-0298";#N/A,#N/A,FALSE,"Koncernskulder";#N/A,#N/A,FALSE,"Koncernfakturering"}</definedName>
    <definedName name="as" localSheetId="1" hidden="1">{"5 * utfall + budget",#N/A,FALSE,"T-0298";"5 * bolag",#N/A,FALSE,"T-0298";"Unibank, utfall alla",#N/A,FALSE,"T-0298";#N/A,#N/A,FALSE,"Koncernskulder";#N/A,#N/A,FALSE,"Koncernfakturering"}</definedName>
    <definedName name="as" localSheetId="33" hidden="1">{"5 * utfall + budget",#N/A,FALSE,"T-0298";"5 * bolag",#N/A,FALSE,"T-0298";"Unibank, utfall alla",#N/A,FALSE,"T-0298";#N/A,#N/A,FALSE,"Koncernskulder";#N/A,#N/A,FALSE,"Koncernfakturering"}</definedName>
    <definedName name="as" localSheetId="32" hidden="1">{"5 * utfall + budget",#N/A,FALSE,"T-0298";"5 * bolag",#N/A,FALSE,"T-0298";"Unibank, utfall alla",#N/A,FALSE,"T-0298";#N/A,#N/A,FALSE,"Koncernskulder";#N/A,#N/A,FALSE,"Koncernfakturering"}</definedName>
    <definedName name="as" localSheetId="52" hidden="1">{"5 * utfall + budget",#N/A,FALSE,"T-0298";"5 * bolag",#N/A,FALSE,"T-0298";"Unibank, utfall alla",#N/A,FALSE,"T-0298";#N/A,#N/A,FALSE,"Koncernskulder";#N/A,#N/A,FALSE,"Koncernfakturering"}</definedName>
    <definedName name="as" localSheetId="26" hidden="1">{"5 * utfall + budget",#N/A,FALSE,"T-0298";"5 * bolag",#N/A,FALSE,"T-0298";"Unibank, utfall alla",#N/A,FALSE,"T-0298";#N/A,#N/A,FALSE,"Koncernskulder";#N/A,#N/A,FALSE,"Koncernfakturering"}</definedName>
    <definedName name="as" localSheetId="35" hidden="1">{"5 * utfall + budget",#N/A,FALSE,"T-0298";"5 * bolag",#N/A,FALSE,"T-0298";"Unibank, utfall alla",#N/A,FALSE,"T-0298";#N/A,#N/A,FALSE,"Koncernskulder";#N/A,#N/A,FALSE,"Koncernfakturering"}</definedName>
    <definedName name="as" localSheetId="36" hidden="1">{"5 * utfall + budget",#N/A,FALSE,"T-0298";"5 * bolag",#N/A,FALSE,"T-0298";"Unibank, utfall alla",#N/A,FALSE,"T-0298";#N/A,#N/A,FALSE,"Koncernskulder";#N/A,#N/A,FALSE,"Koncernfakturering"}</definedName>
    <definedName name="as" localSheetId="55" hidden="1">{"5 * utfall + budget",#N/A,FALSE,"T-0298";"5 * bolag",#N/A,FALSE,"T-0298";"Unibank, utfall alla",#N/A,FALSE,"T-0298";#N/A,#N/A,FALSE,"Koncernskulder";#N/A,#N/A,FALSE,"Koncernfakturering"}</definedName>
    <definedName name="as" localSheetId="4" hidden="1">{"5 * utfall + budget",#N/A,FALSE,"T-0298";"5 * bolag",#N/A,FALSE,"T-0298";"Unibank, utfall alla",#N/A,FALSE,"T-0298";#N/A,#N/A,FALSE,"Koncernskulder";#N/A,#N/A,FALSE,"Koncernfakturering"}</definedName>
    <definedName name="as" localSheetId="16" hidden="1">{"5 * utfall + budget",#N/A,FALSE,"T-0298";"5 * bolag",#N/A,FALSE,"T-0298";"Unibank, utfall alla",#N/A,FALSE,"T-0298";#N/A,#N/A,FALSE,"Koncernskulder";#N/A,#N/A,FALSE,"Koncernfakturering"}</definedName>
    <definedName name="as" localSheetId="29" hidden="1">{"5 * utfall + budget",#N/A,FALSE,"T-0298";"5 * bolag",#N/A,FALSE,"T-0298";"Unibank, utfall alla",#N/A,FALSE,"T-0298";#N/A,#N/A,FALSE,"Koncernskulder";#N/A,#N/A,FALSE,"Koncernfakturering"}</definedName>
    <definedName name="as" localSheetId="53" hidden="1">{"5 * utfall + budget",#N/A,FALSE,"T-0298";"5 * bolag",#N/A,FALSE,"T-0298";"Unibank, utfall alla",#N/A,FALSE,"T-0298";#N/A,#N/A,FALSE,"Koncernskulder";#N/A,#N/A,FALSE,"Koncernfakturering"}</definedName>
    <definedName name="as" localSheetId="37" hidden="1">{"5 * utfall + budget",#N/A,FALSE,"T-0298";"5 * bolag",#N/A,FALSE,"T-0298";"Unibank, utfall alla",#N/A,FALSE,"T-0298";#N/A,#N/A,FALSE,"Koncernskulder";#N/A,#N/A,FALSE,"Koncernfakturering"}</definedName>
    <definedName name="as" localSheetId="7" hidden="1">{"5 * utfall + budget",#N/A,FALSE,"T-0298";"5 * bolag",#N/A,FALSE,"T-0298";"Unibank, utfall alla",#N/A,FALSE,"T-0298";#N/A,#N/A,FALSE,"Koncernskulder";#N/A,#N/A,FALSE,"Koncernfakturering"}</definedName>
    <definedName name="as" localSheetId="8" hidden="1">{"5 * utfall + budget",#N/A,FALSE,"T-0298";"5 * bolag",#N/A,FALSE,"T-0298";"Unibank, utfall alla",#N/A,FALSE,"T-0298";#N/A,#N/A,FALSE,"Koncernskulder";#N/A,#N/A,FALSE,"Koncernfakturering"}</definedName>
    <definedName name="as" localSheetId="6" hidden="1">{"5 * utfall + budget",#N/A,FALSE,"T-0298";"5 * bolag",#N/A,FALSE,"T-0298";"Unibank, utfall alla",#N/A,FALSE,"T-0298";#N/A,#N/A,FALSE,"Koncernskulder";#N/A,#N/A,FALSE,"Koncernfakturering"}</definedName>
    <definedName name="as" localSheetId="44" hidden="1">{"5 * utfall + budget",#N/A,FALSE,"T-0298";"5 * bolag",#N/A,FALSE,"T-0298";"Unibank, utfall alla",#N/A,FALSE,"T-0298";#N/A,#N/A,FALSE,"Koncernskulder";#N/A,#N/A,FALSE,"Koncernfakturering"}</definedName>
    <definedName name="as" localSheetId="40" hidden="1">{"5 * utfall + budget",#N/A,FALSE,"T-0298";"5 * bolag",#N/A,FALSE,"T-0298";"Unibank, utfall alla",#N/A,FALSE,"T-0298";#N/A,#N/A,FALSE,"Koncernskulder";#N/A,#N/A,FALSE,"Koncernfakturering"}</definedName>
    <definedName name="as" localSheetId="9" hidden="1">{"5 * utfall + budget",#N/A,FALSE,"T-0298";"5 * bolag",#N/A,FALSE,"T-0298";"Unibank, utfall alla",#N/A,FALSE,"T-0298";#N/A,#N/A,FALSE,"Koncernskulder";#N/A,#N/A,FALSE,"Koncernfakturering"}</definedName>
    <definedName name="as" localSheetId="38" hidden="1">{"5 * utfall + budget",#N/A,FALSE,"T-0298";"5 * bolag",#N/A,FALSE,"T-0298";"Unibank, utfall alla",#N/A,FALSE,"T-0298";#N/A,#N/A,FALSE,"Koncernskulder";#N/A,#N/A,FALSE,"Koncernfakturering"}</definedName>
    <definedName name="as" localSheetId="34" hidden="1">{"5 * utfall + budget",#N/A,FALSE,"T-0298";"5 * bolag",#N/A,FALSE,"T-0298";"Unibank, utfall alla",#N/A,FALSE,"T-0298";#N/A,#N/A,FALSE,"Koncernskulder";#N/A,#N/A,FALSE,"Koncernfakturering"}</definedName>
    <definedName name="as" hidden="1">{"5 * utfall + budget",#N/A,FALSE,"T-0298";"5 * bolag",#N/A,FALSE,"T-0298";"Unibank, utfall alla",#N/A,FALSE,"T-0298";#N/A,#N/A,FALSE,"Koncernskulder";#N/A,#N/A,FALSE,"Koncernfakturering"}</definedName>
    <definedName name="asset" localSheetId="39">#REF!</definedName>
    <definedName name="asset" localSheetId="18">#REF!</definedName>
    <definedName name="asset" localSheetId="12">#REF!</definedName>
    <definedName name="asset" localSheetId="33">#REF!</definedName>
    <definedName name="asset" localSheetId="32">#REF!</definedName>
    <definedName name="asset" localSheetId="52">#REF!</definedName>
    <definedName name="asset" localSheetId="26">#REF!</definedName>
    <definedName name="asset" localSheetId="35">#REF!</definedName>
    <definedName name="asset" localSheetId="36">#REF!</definedName>
    <definedName name="asset" localSheetId="55">#REF!</definedName>
    <definedName name="asset" localSheetId="4">#REF!</definedName>
    <definedName name="asset" localSheetId="16">#REF!</definedName>
    <definedName name="asset" localSheetId="29">#REF!</definedName>
    <definedName name="asset" localSheetId="53">#REF!</definedName>
    <definedName name="asset" localSheetId="37">#REF!</definedName>
    <definedName name="asset" localSheetId="7">#REF!</definedName>
    <definedName name="asset" localSheetId="8">#REF!</definedName>
    <definedName name="asset" localSheetId="6">#REF!</definedName>
    <definedName name="asset" localSheetId="9">#REF!</definedName>
    <definedName name="asset" localSheetId="34">#REF!</definedName>
    <definedName name="asset">#REF!</definedName>
    <definedName name="asset1" localSheetId="39">#REF!</definedName>
    <definedName name="asset1" localSheetId="18">#REF!</definedName>
    <definedName name="asset1" localSheetId="12">#REF!</definedName>
    <definedName name="asset1" localSheetId="33">#REF!</definedName>
    <definedName name="asset1" localSheetId="32">#REF!</definedName>
    <definedName name="asset1" localSheetId="52">#REF!</definedName>
    <definedName name="asset1" localSheetId="26">#REF!</definedName>
    <definedName name="asset1" localSheetId="35">#REF!</definedName>
    <definedName name="asset1" localSheetId="36">#REF!</definedName>
    <definedName name="asset1" localSheetId="55">#REF!</definedName>
    <definedName name="asset1" localSheetId="4">#REF!</definedName>
    <definedName name="asset1" localSheetId="16">#REF!</definedName>
    <definedName name="asset1" localSheetId="29">#REF!</definedName>
    <definedName name="asset1" localSheetId="53">#REF!</definedName>
    <definedName name="asset1" localSheetId="37">#REF!</definedName>
    <definedName name="asset1" localSheetId="7">#REF!</definedName>
    <definedName name="asset1" localSheetId="8">#REF!</definedName>
    <definedName name="asset1" localSheetId="6">#REF!</definedName>
    <definedName name="asset1" localSheetId="9">#REF!</definedName>
    <definedName name="asset1" localSheetId="34">#REF!</definedName>
    <definedName name="asset1">#REF!</definedName>
    <definedName name="aum" localSheetId="39">#REF!</definedName>
    <definedName name="aum" localSheetId="18">#REF!</definedName>
    <definedName name="aum" localSheetId="12">#REF!</definedName>
    <definedName name="aum" localSheetId="33">#REF!</definedName>
    <definedName name="aum" localSheetId="32">#REF!</definedName>
    <definedName name="aum" localSheetId="52">#REF!</definedName>
    <definedName name="aum" localSheetId="26">#REF!</definedName>
    <definedName name="aum" localSheetId="35">#REF!</definedName>
    <definedName name="aum" localSheetId="36">#REF!</definedName>
    <definedName name="aum" localSheetId="55">#REF!</definedName>
    <definedName name="aum" localSheetId="4">#REF!</definedName>
    <definedName name="aum" localSheetId="16">#REF!</definedName>
    <definedName name="aum" localSheetId="29">#REF!</definedName>
    <definedName name="aum" localSheetId="53">#REF!</definedName>
    <definedName name="aum" localSheetId="37">#REF!</definedName>
    <definedName name="aum" localSheetId="7">#REF!</definedName>
    <definedName name="aum" localSheetId="8">#REF!</definedName>
    <definedName name="aum" localSheetId="6">#REF!</definedName>
    <definedName name="aum" localSheetId="9">#REF!</definedName>
    <definedName name="aum" localSheetId="34">#REF!</definedName>
    <definedName name="aum">#REF!</definedName>
    <definedName name="AUMs" localSheetId="39">#REF!</definedName>
    <definedName name="AUMs" localSheetId="18">#REF!</definedName>
    <definedName name="AUMs" localSheetId="12">#REF!</definedName>
    <definedName name="AUMs" localSheetId="33">#REF!</definedName>
    <definedName name="AUMs" localSheetId="32">#REF!</definedName>
    <definedName name="AUMs" localSheetId="52">#REF!</definedName>
    <definedName name="AUMs" localSheetId="26">#REF!</definedName>
    <definedName name="AUMs" localSheetId="35">#REF!</definedName>
    <definedName name="AUMs" localSheetId="36">#REF!</definedName>
    <definedName name="AUMs" localSheetId="55">#REF!</definedName>
    <definedName name="AUMs" localSheetId="4">#REF!</definedName>
    <definedName name="AUMs" localSheetId="16">#REF!</definedName>
    <definedName name="AUMs" localSheetId="29">#REF!</definedName>
    <definedName name="AUMs" localSheetId="53">#REF!</definedName>
    <definedName name="AUMs" localSheetId="37">#REF!</definedName>
    <definedName name="AUMs" localSheetId="7">#REF!</definedName>
    <definedName name="AUMs" localSheetId="8">#REF!</definedName>
    <definedName name="AUMs" localSheetId="6">#REF!</definedName>
    <definedName name="AUMs" localSheetId="9">#REF!</definedName>
    <definedName name="AUMs" localSheetId="34">#REF!</definedName>
    <definedName name="AUMs">#REF!</definedName>
    <definedName name="balance" localSheetId="39">#REF!</definedName>
    <definedName name="balance" localSheetId="18">#REF!</definedName>
    <definedName name="balance" localSheetId="12">#REF!</definedName>
    <definedName name="balance" localSheetId="33">#REF!</definedName>
    <definedName name="balance" localSheetId="32">#REF!</definedName>
    <definedName name="balance" localSheetId="52">#REF!</definedName>
    <definedName name="balance" localSheetId="26">#REF!</definedName>
    <definedName name="balance" localSheetId="35">#REF!</definedName>
    <definedName name="balance" localSheetId="36">#REF!</definedName>
    <definedName name="balance" localSheetId="55">#REF!</definedName>
    <definedName name="balance" localSheetId="4">#REF!</definedName>
    <definedName name="balance" localSheetId="16">#REF!</definedName>
    <definedName name="balance" localSheetId="29">#REF!</definedName>
    <definedName name="balance" localSheetId="53">#REF!</definedName>
    <definedName name="balance" localSheetId="37">#REF!</definedName>
    <definedName name="balance" localSheetId="7">#REF!</definedName>
    <definedName name="balance" localSheetId="8">#REF!</definedName>
    <definedName name="balance" localSheetId="6">#REF!</definedName>
    <definedName name="balance" localSheetId="9">#REF!</definedName>
    <definedName name="balance" localSheetId="34">#REF!</definedName>
    <definedName name="balance">#REF!</definedName>
    <definedName name="Balance_sheet__end_of_period" localSheetId="39">#REF!</definedName>
    <definedName name="Balance_sheet__end_of_period" localSheetId="18">#REF!</definedName>
    <definedName name="Balance_sheet__end_of_period" localSheetId="12">#REF!</definedName>
    <definedName name="Balance_sheet__end_of_period" localSheetId="33">#REF!</definedName>
    <definedName name="Balance_sheet__end_of_period" localSheetId="32">#REF!</definedName>
    <definedName name="Balance_sheet__end_of_period" localSheetId="52">#REF!</definedName>
    <definedName name="Balance_sheet__end_of_period" localSheetId="26">#REF!</definedName>
    <definedName name="Balance_sheet__end_of_period" localSheetId="35">#REF!</definedName>
    <definedName name="Balance_sheet__end_of_period" localSheetId="36">#REF!</definedName>
    <definedName name="Balance_sheet__end_of_period" localSheetId="55">#REF!</definedName>
    <definedName name="Balance_sheet__end_of_period" localSheetId="4">#REF!</definedName>
    <definedName name="Balance_sheet__end_of_period" localSheetId="16">#REF!</definedName>
    <definedName name="Balance_sheet__end_of_period" localSheetId="29">#REF!</definedName>
    <definedName name="Balance_sheet__end_of_period" localSheetId="53">#REF!</definedName>
    <definedName name="Balance_sheet__end_of_period" localSheetId="37">#REF!</definedName>
    <definedName name="Balance_sheet__end_of_period" localSheetId="7">#REF!</definedName>
    <definedName name="Balance_sheet__end_of_period" localSheetId="8">#REF!</definedName>
    <definedName name="Balance_sheet__end_of_period" localSheetId="6">#REF!</definedName>
    <definedName name="Balance_sheet__end_of_period" localSheetId="9">#REF!</definedName>
    <definedName name="Balance_sheet__end_of_period" localSheetId="34">#REF!</definedName>
    <definedName name="Balance_sheet__end_of_period">#REF!</definedName>
    <definedName name="balancesheet" localSheetId="39">#REF!</definedName>
    <definedName name="balancesheet" localSheetId="18">#REF!</definedName>
    <definedName name="balancesheet" localSheetId="12">#REF!</definedName>
    <definedName name="balancesheet" localSheetId="33">#REF!</definedName>
    <definedName name="balancesheet" localSheetId="32">#REF!</definedName>
    <definedName name="balancesheet" localSheetId="52">#REF!</definedName>
    <definedName name="balancesheet" localSheetId="26">#REF!</definedName>
    <definedName name="balancesheet" localSheetId="35">#REF!</definedName>
    <definedName name="balancesheet" localSheetId="36">#REF!</definedName>
    <definedName name="balancesheet" localSheetId="55">#REF!</definedName>
    <definedName name="balancesheet" localSheetId="4">#REF!</definedName>
    <definedName name="balancesheet" localSheetId="16">#REF!</definedName>
    <definedName name="balancesheet" localSheetId="29">#REF!</definedName>
    <definedName name="balancesheet" localSheetId="53">#REF!</definedName>
    <definedName name="balancesheet" localSheetId="37">#REF!</definedName>
    <definedName name="balancesheet" localSheetId="7">#REF!</definedName>
    <definedName name="balancesheet" localSheetId="8">#REF!</definedName>
    <definedName name="balancesheet" localSheetId="6">#REF!</definedName>
    <definedName name="balancesheet" localSheetId="9">#REF!</definedName>
    <definedName name="balancesheet" localSheetId="34">#REF!</definedName>
    <definedName name="balancesheet">#REF!</definedName>
    <definedName name="bankBaltics" localSheetId="39">#REF!</definedName>
    <definedName name="bankBaltics" localSheetId="18">#REF!</definedName>
    <definedName name="bankBaltics" localSheetId="12">#REF!</definedName>
    <definedName name="bankBaltics" localSheetId="33">#REF!</definedName>
    <definedName name="bankBaltics" localSheetId="32">#REF!</definedName>
    <definedName name="bankBaltics" localSheetId="52">#REF!</definedName>
    <definedName name="bankBaltics" localSheetId="26">#REF!</definedName>
    <definedName name="bankBaltics" localSheetId="35">#REF!</definedName>
    <definedName name="bankBaltics" localSheetId="36">#REF!</definedName>
    <definedName name="bankBaltics" localSheetId="55">#REF!</definedName>
    <definedName name="bankBaltics" localSheetId="4">#REF!</definedName>
    <definedName name="bankBaltics" localSheetId="16">#REF!</definedName>
    <definedName name="bankBaltics" localSheetId="29">#REF!</definedName>
    <definedName name="bankBaltics" localSheetId="53">#REF!</definedName>
    <definedName name="bankBaltics" localSheetId="37">#REF!</definedName>
    <definedName name="bankBaltics" localSheetId="7">#REF!</definedName>
    <definedName name="bankBaltics" localSheetId="8">#REF!</definedName>
    <definedName name="bankBaltics" localSheetId="6">#REF!</definedName>
    <definedName name="bankBaltics" localSheetId="9">#REF!</definedName>
    <definedName name="bankBaltics" localSheetId="34">#REF!</definedName>
    <definedName name="bankBaltics">#REF!</definedName>
    <definedName name="bankingRussia" localSheetId="39">#REF!</definedName>
    <definedName name="bankingRussia" localSheetId="18">#REF!</definedName>
    <definedName name="bankingRussia" localSheetId="12">#REF!</definedName>
    <definedName name="bankingRussia" localSheetId="33">#REF!</definedName>
    <definedName name="bankingRussia" localSheetId="32">#REF!</definedName>
    <definedName name="bankingRussia" localSheetId="52">#REF!</definedName>
    <definedName name="bankingRussia" localSheetId="26">#REF!</definedName>
    <definedName name="bankingRussia" localSheetId="35">#REF!</definedName>
    <definedName name="bankingRussia" localSheetId="36">#REF!</definedName>
    <definedName name="bankingRussia" localSheetId="55">#REF!</definedName>
    <definedName name="bankingRussia" localSheetId="4">#REF!</definedName>
    <definedName name="bankingRussia" localSheetId="16">#REF!</definedName>
    <definedName name="bankingRussia" localSheetId="29">#REF!</definedName>
    <definedName name="bankingRussia" localSheetId="53">#REF!</definedName>
    <definedName name="bankingRussia" localSheetId="37">#REF!</definedName>
    <definedName name="bankingRussia" localSheetId="7">#REF!</definedName>
    <definedName name="bankingRussia" localSheetId="8">#REF!</definedName>
    <definedName name="bankingRussia" localSheetId="6">#REF!</definedName>
    <definedName name="bankingRussia" localSheetId="9">#REF!</definedName>
    <definedName name="bankingRussia" localSheetId="34">#REF!</definedName>
    <definedName name="bankingRussia">#REF!</definedName>
    <definedName name="bankPoland" localSheetId="39">#REF!</definedName>
    <definedName name="bankPoland" localSheetId="18">#REF!</definedName>
    <definedName name="bankPoland" localSheetId="12">#REF!</definedName>
    <definedName name="bankPoland" localSheetId="33">#REF!</definedName>
    <definedName name="bankPoland" localSheetId="32">#REF!</definedName>
    <definedName name="bankPoland" localSheetId="52">#REF!</definedName>
    <definedName name="bankPoland" localSheetId="26">#REF!</definedName>
    <definedName name="bankPoland" localSheetId="35">#REF!</definedName>
    <definedName name="bankPoland" localSheetId="36">#REF!</definedName>
    <definedName name="bankPoland" localSheetId="55">#REF!</definedName>
    <definedName name="bankPoland" localSheetId="4">#REF!</definedName>
    <definedName name="bankPoland" localSheetId="16">#REF!</definedName>
    <definedName name="bankPoland" localSheetId="29">#REF!</definedName>
    <definedName name="bankPoland" localSheetId="53">#REF!</definedName>
    <definedName name="bankPoland" localSheetId="37">#REF!</definedName>
    <definedName name="bankPoland" localSheetId="7">#REF!</definedName>
    <definedName name="bankPoland" localSheetId="8">#REF!</definedName>
    <definedName name="bankPoland" localSheetId="6">#REF!</definedName>
    <definedName name="bankPoland" localSheetId="9">#REF!</definedName>
    <definedName name="bankPoland" localSheetId="34">#REF!</definedName>
    <definedName name="bankPoland">#REF!</definedName>
    <definedName name="BAtable" localSheetId="39">#REF!</definedName>
    <definedName name="BAtable" localSheetId="18">#REF!</definedName>
    <definedName name="BAtable" localSheetId="12">#REF!</definedName>
    <definedName name="BAtable" localSheetId="33">#REF!</definedName>
    <definedName name="BAtable" localSheetId="32">#REF!</definedName>
    <definedName name="BAtable" localSheetId="52">#REF!</definedName>
    <definedName name="BAtable" localSheetId="26">#REF!</definedName>
    <definedName name="BAtable" localSheetId="35">#REF!</definedName>
    <definedName name="BAtable" localSheetId="36">#REF!</definedName>
    <definedName name="BAtable" localSheetId="55">#REF!</definedName>
    <definedName name="BAtable" localSheetId="4">#REF!</definedName>
    <definedName name="BAtable" localSheetId="16">#REF!</definedName>
    <definedName name="BAtable" localSheetId="29">#REF!</definedName>
    <definedName name="BAtable" localSheetId="53">#REF!</definedName>
    <definedName name="BAtable" localSheetId="37">#REF!</definedName>
    <definedName name="BAtable" localSheetId="7">#REF!</definedName>
    <definedName name="BAtable" localSheetId="8">#REF!</definedName>
    <definedName name="BAtable" localSheetId="6">#REF!</definedName>
    <definedName name="BAtable" localSheetId="9">#REF!</definedName>
    <definedName name="BAtable" localSheetId="34">#REF!</definedName>
    <definedName name="BAtable">#REF!</definedName>
    <definedName name="BB" localSheetId="39">[14]Försäkringar!$AD$2</definedName>
    <definedName name="BB" localSheetId="52">[15]Försäkringar!$AD$2</definedName>
    <definedName name="BB" localSheetId="35">[15]Försäkringar!$AD$2</definedName>
    <definedName name="BB" localSheetId="36">[14]Försäkringar!$AD$2</definedName>
    <definedName name="BB" localSheetId="55">[16]Försäkringar!$AD$2</definedName>
    <definedName name="BB" localSheetId="29">[15]Försäkringar!$AD$2</definedName>
    <definedName name="BB" localSheetId="53">[17]Försäkringar!$AD$2</definedName>
    <definedName name="BB" localSheetId="7">[18]Försäkringar!$AD$2</definedName>
    <definedName name="BB" localSheetId="8">[18]Försäkringar!$AD$2</definedName>
    <definedName name="BB" localSheetId="6">[18]Försäkringar!$AD$2</definedName>
    <definedName name="BB">[19]Försäkringar!$AD$2</definedName>
    <definedName name="Bol" localSheetId="39">'[14]Konto koncern'!$A$6:$A$337</definedName>
    <definedName name="Bol" localSheetId="52">'[15]Konto koncern'!$A$6:$A$337</definedName>
    <definedName name="Bol" localSheetId="35">'[15]Konto koncern'!$A$6:$A$337</definedName>
    <definedName name="Bol" localSheetId="36">'[14]Konto koncern'!$A$6:$A$337</definedName>
    <definedName name="Bol" localSheetId="55">'[16]Konto koncern'!$A$6:$A$337</definedName>
    <definedName name="Bol" localSheetId="29">'[15]Konto koncern'!$A$6:$A$337</definedName>
    <definedName name="Bol" localSheetId="53">'[17]Konto koncern'!$A$6:$A$337</definedName>
    <definedName name="Bol" localSheetId="7">'[18]Konto koncern'!$A$6:$A$337</definedName>
    <definedName name="Bol" localSheetId="8">'[18]Konto koncern'!$A$6:$A$337</definedName>
    <definedName name="Bol" localSheetId="6">'[18]Konto koncern'!$A$6:$A$337</definedName>
    <definedName name="Bol">'[19]Konto koncern'!$A$6:$A$337</definedName>
    <definedName name="BPS" localSheetId="39">OFFSET([20]Chart!$Z$11,1,0,COUNTA([20]Chart!$Z$11:$Z$38)-1,1)</definedName>
    <definedName name="BPS" localSheetId="52">OFFSET([21]Chart!$Z$11,1,0,COUNTA([21]Chart!$Z$11:$Z$38)-1,1)</definedName>
    <definedName name="BPS" localSheetId="35">OFFSET([22]Chart!$Z$11,1,0,COUNTA([22]Chart!$Z$11:$Z$38)-1,1)</definedName>
    <definedName name="BPS" localSheetId="36">OFFSET([20]Chart!$Z$11,1,0,COUNTA([20]Chart!$Z$11:$Z$38)-1,1)</definedName>
    <definedName name="BPS" localSheetId="55">OFFSET([23]Chart!$Z$11,1,0,COUNTA([23]Chart!$Z$11:$Z$38)-1,1)</definedName>
    <definedName name="BPS" localSheetId="29">OFFSET([22]Chart!$Z$11,1,0,COUNTA([22]Chart!$Z$11:$Z$38)-1,1)</definedName>
    <definedName name="BPS" localSheetId="53">OFFSET([22]Chart!$Z$11,1,0,COUNTA([22]Chart!$Z$11:$Z$38)-1,1)</definedName>
    <definedName name="BPS" localSheetId="7">OFFSET([24]Chart!$Z$11,1,0,COUNTA([24]Chart!$Z$11:$Z$38)-1,1)</definedName>
    <definedName name="BPS" localSheetId="8">OFFSET([24]Chart!$Z$11,1,0,COUNTA([24]Chart!$Z$11:$Z$38)-1,1)</definedName>
    <definedName name="BPS" localSheetId="6">OFFSET([24]Chart!$Z$11,1,0,COUNTA([24]Chart!$Z$11:$Z$38)-1,1)</definedName>
    <definedName name="BPS">OFFSET([25]Chart!$Z$11,1,0,COUNTA([25]Chart!$Z$11:$Z$38)-1,1)</definedName>
    <definedName name="BPSVerticalchart" localSheetId="39">IF([20]Chart!$AG$16=1,OFFSET([20]Chart!$Z$11,1,0,COUNTA([20]Chart!$Z$11:$Z$33)-1,1),IF([20]Chart!$AG$16=2,OFFSET([20]Chart!$Z$11,1,0,COUNTA([20]Chart!$Z$11:$Z$38)-1,1),IF([20]Chart!$AG$16=3,OFFSET([20]Chart!$Z$11,1,0,COUNTA([20]Chart!$Z$11:$Z$21)-1,1),IF([20]Chart!$AG$16=4,OFFSET([20]Chart!$Z$11,1,0,COUNTA([20]Chart!$Z$11:$Z$28)-1,1)))))</definedName>
    <definedName name="BPSVerticalchart" localSheetId="52">IF([21]Chart!$AG$16=1,OFFSET([21]Chart!$Z$11,1,0,COUNTA([21]Chart!$Z$11:$Z$33)-1,1),IF([21]Chart!$AG$16=2,OFFSET([21]Chart!$Z$11,1,0,COUNTA([21]Chart!$Z$11:$Z$38)-1,1),IF([21]Chart!$AG$16=3,OFFSET([21]Chart!$Z$11,1,0,COUNTA([21]Chart!$Z$11:$Z$21)-1,1),IF([21]Chart!$AG$16=4,OFFSET([21]Chart!$Z$11,1,0,COUNTA([21]Chart!$Z$11:$Z$28)-1,1)))))</definedName>
    <definedName name="BPSVerticalchart" localSheetId="35">IF([22]Chart!$AG$16=1,OFFSET([22]Chart!$Z$11,1,0,COUNTA([22]Chart!$Z$11:$Z$33)-1,1),IF([22]Chart!$AG$16=2,OFFSET([22]Chart!$Z$11,1,0,COUNTA([22]Chart!$Z$11:$Z$38)-1,1),IF([22]Chart!$AG$16=3,OFFSET([22]Chart!$Z$11,1,0,COUNTA([22]Chart!$Z$11:$Z$21)-1,1),IF([22]Chart!$AG$16=4,OFFSET([22]Chart!$Z$11,1,0,COUNTA([22]Chart!$Z$11:$Z$28)-1,1)))))</definedName>
    <definedName name="BPSVerticalchart" localSheetId="36">IF([20]Chart!$AG$16=1,OFFSET([20]Chart!$Z$11,1,0,COUNTA([20]Chart!$Z$11:$Z$33)-1,1),IF([20]Chart!$AG$16=2,OFFSET([20]Chart!$Z$11,1,0,COUNTA([20]Chart!$Z$11:$Z$38)-1,1),IF([20]Chart!$AG$16=3,OFFSET([20]Chart!$Z$11,1,0,COUNTA([20]Chart!$Z$11:$Z$21)-1,1),IF([20]Chart!$AG$16=4,OFFSET([20]Chart!$Z$11,1,0,COUNTA([20]Chart!$Z$11:$Z$28)-1,1)))))</definedName>
    <definedName name="BPSVerticalchart" localSheetId="55">IF([23]Chart!$AG$16=1,OFFSET([23]Chart!$Z$11,1,0,COUNTA([23]Chart!$Z$11:$Z$33)-1,1),IF([23]Chart!$AG$16=2,OFFSET([23]Chart!$Z$11,1,0,COUNTA([23]Chart!$Z$11:$Z$38)-1,1),IF([23]Chart!$AG$16=3,OFFSET([23]Chart!$Z$11,1,0,COUNTA([23]Chart!$Z$11:$Z$21)-1,1),IF([23]Chart!$AG$16=4,OFFSET([23]Chart!$Z$11,1,0,COUNTA([23]Chart!$Z$11:$Z$28)-1,1)))))</definedName>
    <definedName name="BPSVerticalchart" localSheetId="29">IF([22]Chart!$AG$16=1,OFFSET([22]Chart!$Z$11,1,0,COUNTA([22]Chart!$Z$11:$Z$33)-1,1),IF([22]Chart!$AG$16=2,OFFSET([22]Chart!$Z$11,1,0,COUNTA([22]Chart!$Z$11:$Z$38)-1,1),IF([22]Chart!$AG$16=3,OFFSET([22]Chart!$Z$11,1,0,COUNTA([22]Chart!$Z$11:$Z$21)-1,1),IF([22]Chart!$AG$16=4,OFFSET([22]Chart!$Z$11,1,0,COUNTA([22]Chart!$Z$11:$Z$28)-1,1)))))</definedName>
    <definedName name="BPSVerticalchart" localSheetId="53">IF([22]Chart!$AG$16=1,OFFSET([22]Chart!$Z$11,1,0,COUNTA([22]Chart!$Z$11:$Z$33)-1,1),IF([22]Chart!$AG$16=2,OFFSET([22]Chart!$Z$11,1,0,COUNTA([22]Chart!$Z$11:$Z$38)-1,1),IF([22]Chart!$AG$16=3,OFFSET([22]Chart!$Z$11,1,0,COUNTA([22]Chart!$Z$11:$Z$21)-1,1),IF([22]Chart!$AG$16=4,OFFSET([22]Chart!$Z$11,1,0,COUNTA([22]Chart!$Z$11:$Z$28)-1,1)))))</definedName>
    <definedName name="BPSVerticalchart" localSheetId="7">IF([24]Chart!$AG$16=1,OFFSET([24]Chart!$Z$11,1,0,COUNTA([24]Chart!$Z$11:$Z$33)-1,1),IF([24]Chart!$AG$16=2,OFFSET([24]Chart!$Z$11,1,0,COUNTA([24]Chart!$Z$11:$Z$38)-1,1),IF([24]Chart!$AG$16=3,OFFSET([24]Chart!$Z$11,1,0,COUNTA([24]Chart!$Z$11:$Z$21)-1,1),IF([24]Chart!$AG$16=4,OFFSET([24]Chart!$Z$11,1,0,COUNTA([24]Chart!$Z$11:$Z$28)-1,1)))))</definedName>
    <definedName name="BPSVerticalchart" localSheetId="8">IF([24]Chart!$AG$16=1,OFFSET([24]Chart!$Z$11,1,0,COUNTA([24]Chart!$Z$11:$Z$33)-1,1),IF([24]Chart!$AG$16=2,OFFSET([24]Chart!$Z$11,1,0,COUNTA([24]Chart!$Z$11:$Z$38)-1,1),IF([24]Chart!$AG$16=3,OFFSET([24]Chart!$Z$11,1,0,COUNTA([24]Chart!$Z$11:$Z$21)-1,1),IF([24]Chart!$AG$16=4,OFFSET([24]Chart!$Z$11,1,0,COUNTA([24]Chart!$Z$11:$Z$28)-1,1)))))</definedName>
    <definedName name="BPSVerticalchart" localSheetId="6">IF([24]Chart!$AG$16=1,OFFSET([24]Chart!$Z$11,1,0,COUNTA([24]Chart!$Z$11:$Z$33)-1,1),IF([24]Chart!$AG$16=2,OFFSET([24]Chart!$Z$11,1,0,COUNTA([24]Chart!$Z$11:$Z$38)-1,1),IF([24]Chart!$AG$16=3,OFFSET([24]Chart!$Z$11,1,0,COUNTA([24]Chart!$Z$11:$Z$21)-1,1),IF([24]Chart!$AG$16=4,OFFSET([24]Chart!$Z$11,1,0,COUNTA([24]Chart!$Z$11:$Z$28)-1,1)))))</definedName>
    <definedName name="BPSVerticalchart">IF([25]Chart!$AG$16=1,OFFSET([25]Chart!$Z$11,1,0,COUNTA([25]Chart!$Z$11:$Z$33)-1,1),IF([25]Chart!$AG$16=2,OFFSET([25]Chart!$Z$11,1,0,COUNTA([25]Chart!$Z$11:$Z$38)-1,1),IF([25]Chart!$AG$16=3,OFFSET([25]Chart!$Z$11,1,0,COUNTA([25]Chart!$Z$11:$Z$21)-1,1),IF([25]Chart!$AG$16=4,OFFSET([25]Chart!$Z$11,1,0,COUNTA([25]Chart!$Z$11:$Z$28)-1,1)))))</definedName>
    <definedName name="business" localSheetId="39">#REF!</definedName>
    <definedName name="business" localSheetId="18">#REF!</definedName>
    <definedName name="business" localSheetId="12">#REF!</definedName>
    <definedName name="business" localSheetId="33">#REF!</definedName>
    <definedName name="business" localSheetId="32">#REF!</definedName>
    <definedName name="business" localSheetId="52">#REF!</definedName>
    <definedName name="business" localSheetId="26">#REF!</definedName>
    <definedName name="business" localSheetId="35">#REF!</definedName>
    <definedName name="business" localSheetId="36">#REF!</definedName>
    <definedName name="business" localSheetId="55">#REF!</definedName>
    <definedName name="business" localSheetId="4">#REF!</definedName>
    <definedName name="business" localSheetId="16">#REF!</definedName>
    <definedName name="business" localSheetId="29">#REF!</definedName>
    <definedName name="business" localSheetId="53">#REF!</definedName>
    <definedName name="business" localSheetId="37">#REF!</definedName>
    <definedName name="business" localSheetId="7">#REF!</definedName>
    <definedName name="business" localSheetId="8">#REF!</definedName>
    <definedName name="business" localSheetId="6">#REF!</definedName>
    <definedName name="business" localSheetId="9">#REF!</definedName>
    <definedName name="business" localSheetId="34">#REF!</definedName>
    <definedName name="business">#REF!</definedName>
    <definedName name="cap.adequacy" localSheetId="39">#REF!</definedName>
    <definedName name="cap.adequacy" localSheetId="18">#REF!</definedName>
    <definedName name="cap.adequacy" localSheetId="12">#REF!</definedName>
    <definedName name="cap.adequacy" localSheetId="33">#REF!</definedName>
    <definedName name="cap.adequacy" localSheetId="32">#REF!</definedName>
    <definedName name="cap.adequacy" localSheetId="52">#REF!</definedName>
    <definedName name="cap.adequacy" localSheetId="26">#REF!</definedName>
    <definedName name="cap.adequacy" localSheetId="35">#REF!</definedName>
    <definedName name="cap.adequacy" localSheetId="36">#REF!</definedName>
    <definedName name="cap.adequacy" localSheetId="55">#REF!</definedName>
    <definedName name="cap.adequacy" localSheetId="4">#REF!</definedName>
    <definedName name="cap.adequacy" localSheetId="16">#REF!</definedName>
    <definedName name="cap.adequacy" localSheetId="29">#REF!</definedName>
    <definedName name="cap.adequacy" localSheetId="53">#REF!</definedName>
    <definedName name="cap.adequacy" localSheetId="37">#REF!</definedName>
    <definedName name="cap.adequacy" localSheetId="7">#REF!</definedName>
    <definedName name="cap.adequacy" localSheetId="8">#REF!</definedName>
    <definedName name="cap.adequacy" localSheetId="6">#REF!</definedName>
    <definedName name="cap.adequacy" localSheetId="9">#REF!</definedName>
    <definedName name="cap.adequacy" localSheetId="34">#REF!</definedName>
    <definedName name="cap.adequacy">#REF!</definedName>
    <definedName name="Capital_adequacy" localSheetId="39">#REF!</definedName>
    <definedName name="Capital_adequacy" localSheetId="18">#REF!</definedName>
    <definedName name="Capital_adequacy" localSheetId="12">#REF!</definedName>
    <definedName name="Capital_adequacy" localSheetId="33">#REF!</definedName>
    <definedName name="Capital_adequacy" localSheetId="32">#REF!</definedName>
    <definedName name="Capital_adequacy" localSheetId="52">#REF!</definedName>
    <definedName name="Capital_adequacy" localSheetId="26">#REF!</definedName>
    <definedName name="Capital_adequacy" localSheetId="35">#REF!</definedName>
    <definedName name="Capital_adequacy" localSheetId="36">#REF!</definedName>
    <definedName name="Capital_adequacy" localSheetId="55">#REF!</definedName>
    <definedName name="Capital_adequacy" localSheetId="4">#REF!</definedName>
    <definedName name="Capital_adequacy" localSheetId="16">#REF!</definedName>
    <definedName name="Capital_adequacy" localSheetId="29">#REF!</definedName>
    <definedName name="Capital_adequacy" localSheetId="53">#REF!</definedName>
    <definedName name="Capital_adequacy" localSheetId="37">#REF!</definedName>
    <definedName name="Capital_adequacy" localSheetId="7">#REF!</definedName>
    <definedName name="Capital_adequacy" localSheetId="8">#REF!</definedName>
    <definedName name="Capital_adequacy" localSheetId="6">#REF!</definedName>
    <definedName name="Capital_adequacy" localSheetId="9">#REF!</definedName>
    <definedName name="Capital_adequacy" localSheetId="34">#REF!</definedName>
    <definedName name="Capital_adequacy">#REF!</definedName>
    <definedName name="Carol" localSheetId="18">#REF!</definedName>
    <definedName name="Carol" localSheetId="12">#REF!</definedName>
    <definedName name="Carol" localSheetId="52">#REF!</definedName>
    <definedName name="Carol" localSheetId="26">#REF!</definedName>
    <definedName name="Carol" localSheetId="55">#REF!</definedName>
    <definedName name="Carol" localSheetId="4">#REF!</definedName>
    <definedName name="Carol" localSheetId="16">#REF!</definedName>
    <definedName name="Carol" localSheetId="53">#REF!</definedName>
    <definedName name="Carol" localSheetId="37">#REF!</definedName>
    <definedName name="Carol" localSheetId="7">#REF!</definedName>
    <definedName name="Carol" localSheetId="8">#REF!</definedName>
    <definedName name="Carol" localSheetId="6">#REF!</definedName>
    <definedName name="Carol" localSheetId="9">#REF!</definedName>
    <definedName name="Carol" localSheetId="34">#REF!</definedName>
    <definedName name="Carol">#REF!</definedName>
    <definedName name="cashflow" localSheetId="39">#REF!</definedName>
    <definedName name="cashflow" localSheetId="18">#REF!</definedName>
    <definedName name="cashflow" localSheetId="12">#REF!</definedName>
    <definedName name="cashflow" localSheetId="33">#REF!</definedName>
    <definedName name="cashflow" localSheetId="32">#REF!</definedName>
    <definedName name="cashflow" localSheetId="52">#REF!</definedName>
    <definedName name="cashflow" localSheetId="26">#REF!</definedName>
    <definedName name="cashflow" localSheetId="35">#REF!</definedName>
    <definedName name="cashflow" localSheetId="36">#REF!</definedName>
    <definedName name="cashflow" localSheetId="55">#REF!</definedName>
    <definedName name="cashflow" localSheetId="4">#REF!</definedName>
    <definedName name="cashflow" localSheetId="16">#REF!</definedName>
    <definedName name="cashflow" localSheetId="29">#REF!</definedName>
    <definedName name="cashflow" localSheetId="53">#REF!</definedName>
    <definedName name="cashflow" localSheetId="37">#REF!</definedName>
    <definedName name="cashflow" localSheetId="7">#REF!</definedName>
    <definedName name="cashflow" localSheetId="8">#REF!</definedName>
    <definedName name="cashflow" localSheetId="6">#REF!</definedName>
    <definedName name="cashflow" localSheetId="9">#REF!</definedName>
    <definedName name="cashflow" localSheetId="34">#REF!</definedName>
    <definedName name="cashflow">#REF!</definedName>
    <definedName name="CIBKeyFig" localSheetId="39">#REF!</definedName>
    <definedName name="CIBKeyFig" localSheetId="18">#REF!</definedName>
    <definedName name="CIBKeyFig" localSheetId="12">#REF!</definedName>
    <definedName name="CIBKeyFig" localSheetId="33">#REF!</definedName>
    <definedName name="CIBKeyFig" localSheetId="32">#REF!</definedName>
    <definedName name="CIBKeyFig" localSheetId="52">#REF!</definedName>
    <definedName name="CIBKeyFig" localSheetId="26">#REF!</definedName>
    <definedName name="CIBKeyFig" localSheetId="35">#REF!</definedName>
    <definedName name="CIBKeyFig" localSheetId="36">#REF!</definedName>
    <definedName name="CIBKeyFig" localSheetId="55">#REF!</definedName>
    <definedName name="CIBKeyFig" localSheetId="4">#REF!</definedName>
    <definedName name="CIBKeyFig" localSheetId="16">#REF!</definedName>
    <definedName name="CIBKeyFig" localSheetId="29">#REF!</definedName>
    <definedName name="CIBKeyFig" localSheetId="53">#REF!</definedName>
    <definedName name="CIBKeyFig" localSheetId="37">#REF!</definedName>
    <definedName name="CIBKeyFig" localSheetId="7">#REF!</definedName>
    <definedName name="CIBKeyFig" localSheetId="8">#REF!</definedName>
    <definedName name="CIBKeyFig" localSheetId="6">#REF!</definedName>
    <definedName name="CIBKeyFig" localSheetId="9">#REF!</definedName>
    <definedName name="CIBKeyFig" localSheetId="34">#REF!</definedName>
    <definedName name="CIBKeyFig">#REF!</definedName>
    <definedName name="CIBOP" localSheetId="39">#REF!</definedName>
    <definedName name="CIBOP" localSheetId="18">#REF!</definedName>
    <definedName name="CIBOP" localSheetId="12">#REF!</definedName>
    <definedName name="CIBOP" localSheetId="33">#REF!</definedName>
    <definedName name="CIBOP" localSheetId="32">#REF!</definedName>
    <definedName name="CIBOP" localSheetId="52">#REF!</definedName>
    <definedName name="CIBOP" localSheetId="26">#REF!</definedName>
    <definedName name="CIBOP" localSheetId="35">#REF!</definedName>
    <definedName name="CIBOP" localSheetId="36">#REF!</definedName>
    <definedName name="CIBOP" localSheetId="55">#REF!</definedName>
    <definedName name="CIBOP" localSheetId="4">#REF!</definedName>
    <definedName name="CIBOP" localSheetId="16">#REF!</definedName>
    <definedName name="CIBOP" localSheetId="29">#REF!</definedName>
    <definedName name="CIBOP" localSheetId="53">#REF!</definedName>
    <definedName name="CIBOP" localSheetId="37">#REF!</definedName>
    <definedName name="CIBOP" localSheetId="7">#REF!</definedName>
    <definedName name="CIBOP" localSheetId="8">#REF!</definedName>
    <definedName name="CIBOP" localSheetId="6">#REF!</definedName>
    <definedName name="CIBOP" localSheetId="9">#REF!</definedName>
    <definedName name="CIBOP" localSheetId="34">#REF!</definedName>
    <definedName name="CIBOP">#REF!</definedName>
    <definedName name="cmb" localSheetId="39">#REF!</definedName>
    <definedName name="cmb" localSheetId="18">#REF!</definedName>
    <definedName name="cmb" localSheetId="12">#REF!</definedName>
    <definedName name="cmb" localSheetId="33">#REF!</definedName>
    <definedName name="cmb" localSheetId="32">#REF!</definedName>
    <definedName name="cmb" localSheetId="52">#REF!</definedName>
    <definedName name="cmb" localSheetId="26">#REF!</definedName>
    <definedName name="cmb" localSheetId="35">#REF!</definedName>
    <definedName name="cmb" localSheetId="36">#REF!</definedName>
    <definedName name="cmb" localSheetId="55">#REF!</definedName>
    <definedName name="cmb" localSheetId="4">#REF!</definedName>
    <definedName name="cmb" localSheetId="16">#REF!</definedName>
    <definedName name="cmb" localSheetId="29">#REF!</definedName>
    <definedName name="cmb" localSheetId="53">#REF!</definedName>
    <definedName name="cmb" localSheetId="37">#REF!</definedName>
    <definedName name="cmb" localSheetId="7">#REF!</definedName>
    <definedName name="cmb" localSheetId="8">#REF!</definedName>
    <definedName name="cmb" localSheetId="6">#REF!</definedName>
    <definedName name="cmb" localSheetId="9">#REF!</definedName>
    <definedName name="cmb" localSheetId="34">#REF!</definedName>
    <definedName name="cmb">#REF!</definedName>
    <definedName name="cmb_cmb" localSheetId="39">#REF!</definedName>
    <definedName name="cmb_cmb" localSheetId="18">#REF!</definedName>
    <definedName name="cmb_cmb" localSheetId="12">#REF!</definedName>
    <definedName name="cmb_cmb" localSheetId="33">#REF!</definedName>
    <definedName name="cmb_cmb" localSheetId="32">#REF!</definedName>
    <definedName name="cmb_cmb" localSheetId="52">#REF!</definedName>
    <definedName name="cmb_cmb" localSheetId="26">#REF!</definedName>
    <definedName name="cmb_cmb" localSheetId="35">#REF!</definedName>
    <definedName name="cmb_cmb" localSheetId="36">#REF!</definedName>
    <definedName name="cmb_cmb" localSheetId="55">#REF!</definedName>
    <definedName name="cmb_cmb" localSheetId="4">#REF!</definedName>
    <definedName name="cmb_cmb" localSheetId="16">#REF!</definedName>
    <definedName name="cmb_cmb" localSheetId="29">#REF!</definedName>
    <definedName name="cmb_cmb" localSheetId="53">#REF!</definedName>
    <definedName name="cmb_cmb" localSheetId="37">#REF!</definedName>
    <definedName name="cmb_cmb" localSheetId="7">#REF!</definedName>
    <definedName name="cmb_cmb" localSheetId="8">#REF!</definedName>
    <definedName name="cmb_cmb" localSheetId="6">#REF!</definedName>
    <definedName name="cmb_cmb" localSheetId="9">#REF!</definedName>
    <definedName name="cmb_cmb" localSheetId="34">#REF!</definedName>
    <definedName name="cmb_cmb">#REF!</definedName>
    <definedName name="cmp" localSheetId="39">#REF!</definedName>
    <definedName name="cmp" localSheetId="18">#REF!</definedName>
    <definedName name="cmp" localSheetId="12">#REF!</definedName>
    <definedName name="cmp" localSheetId="33">#REF!</definedName>
    <definedName name="cmp" localSheetId="32">#REF!</definedName>
    <definedName name="cmp" localSheetId="52">#REF!</definedName>
    <definedName name="cmp" localSheetId="26">#REF!</definedName>
    <definedName name="cmp" localSheetId="35">#REF!</definedName>
    <definedName name="cmp" localSheetId="36">#REF!</definedName>
    <definedName name="cmp" localSheetId="55">#REF!</definedName>
    <definedName name="cmp" localSheetId="4">#REF!</definedName>
    <definedName name="cmp" localSheetId="16">#REF!</definedName>
    <definedName name="cmp" localSheetId="29">#REF!</definedName>
    <definedName name="cmp" localSheetId="53">#REF!</definedName>
    <definedName name="cmp" localSheetId="37">#REF!</definedName>
    <definedName name="cmp" localSheetId="7">#REF!</definedName>
    <definedName name="cmp" localSheetId="8">#REF!</definedName>
    <definedName name="cmp" localSheetId="6">#REF!</definedName>
    <definedName name="cmp" localSheetId="9">#REF!</definedName>
    <definedName name="cmp" localSheetId="34">#REF!</definedName>
    <definedName name="cmp">#REF!</definedName>
    <definedName name="CONS" localSheetId="39">OFFSET('[26]Chart Losses'!$M$7,COUNT('[26]Chart Losses'!$M$7:$M$50)-'[26]Chart Losses'!$H$1,,'[26]Chart Losses'!$H$1)</definedName>
    <definedName name="CONS" localSheetId="52">OFFSET('[27]Chart Losses'!$M$7,COUNT('[27]Chart Losses'!$M$7:$M$50)-'[27]Chart Losses'!$H$1,,'[27]Chart Losses'!$H$1)</definedName>
    <definedName name="CONS" localSheetId="35">OFFSET('[28]Chart Losses'!$M$7,COUNT('[28]Chart Losses'!$M$7:$M$50)-'[28]Chart Losses'!$H$1,,'[28]Chart Losses'!$H$1)</definedName>
    <definedName name="CONS" localSheetId="36">OFFSET('[26]Chart Losses'!$M$7,COUNT('[26]Chart Losses'!$M$7:$M$50)-'[26]Chart Losses'!$H$1,,'[26]Chart Losses'!$H$1)</definedName>
    <definedName name="CONS" localSheetId="55">OFFSET('[29]Chart Losses'!$M$7,COUNT('[29]Chart Losses'!$M$7:$M$50)-'[29]Chart Losses'!$H$1,,'[29]Chart Losses'!$H$1)</definedName>
    <definedName name="CONS" localSheetId="29">OFFSET('[28]Chart Losses'!$M$7,COUNT('[28]Chart Losses'!$M$7:$M$50)-'[28]Chart Losses'!$H$1,,'[28]Chart Losses'!$H$1)</definedName>
    <definedName name="CONS" localSheetId="53">OFFSET('[28]Chart Losses'!$M$7,COUNT('[28]Chart Losses'!$M$7:$M$50)-'[28]Chart Losses'!$H$1,,'[28]Chart Losses'!$H$1)</definedName>
    <definedName name="CONS" localSheetId="7">OFFSET('[30]Chart Losses'!$M$7,COUNT('[30]Chart Losses'!$M$7:$M$50)-'[30]Chart Losses'!$H$1,,'[30]Chart Losses'!$H$1)</definedName>
    <definedName name="CONS" localSheetId="8">OFFSET('[30]Chart Losses'!$M$7,COUNT('[30]Chart Losses'!$M$7:$M$50)-'[30]Chart Losses'!$H$1,,'[30]Chart Losses'!$H$1)</definedName>
    <definedName name="CONS" localSheetId="6">OFFSET('[30]Chart Losses'!$M$7,COUNT('[30]Chart Losses'!$M$7:$M$50)-'[30]Chart Losses'!$H$1,,'[30]Chart Losses'!$H$1)</definedName>
    <definedName name="CONS">OFFSET('[31]Chart Losses'!$M$7,COUNT('[31]Chart Losses'!$M$7:$M$50)-'[31]Chart Losses'!$H$1,,'[31]Chart Losses'!$H$1)</definedName>
    <definedName name="CORP" localSheetId="39">OFFSET('[26]Chart Losses'!$J$7,COUNT('[26]Chart Losses'!$J$7:$J$50)-'[26]Chart Losses'!$H$1,,'[26]Chart Losses'!$H$1)</definedName>
    <definedName name="CORP" localSheetId="52">OFFSET('[27]Chart Losses'!$J$7,COUNT('[27]Chart Losses'!$J$7:$J$50)-'[27]Chart Losses'!$H$1,,'[27]Chart Losses'!$H$1)</definedName>
    <definedName name="CORP" localSheetId="35">OFFSET('[28]Chart Losses'!$J$7,COUNT('[28]Chart Losses'!$J$7:$J$50)-'[28]Chart Losses'!$H$1,,'[28]Chart Losses'!$H$1)</definedName>
    <definedName name="CORP" localSheetId="36">OFFSET('[26]Chart Losses'!$J$7,COUNT('[26]Chart Losses'!$J$7:$J$50)-'[26]Chart Losses'!$H$1,,'[26]Chart Losses'!$H$1)</definedName>
    <definedName name="CORP" localSheetId="55">OFFSET('[29]Chart Losses'!$J$7,COUNT('[29]Chart Losses'!$J$7:$J$50)-'[29]Chart Losses'!$H$1,,'[29]Chart Losses'!$H$1)</definedName>
    <definedName name="CORP" localSheetId="29">OFFSET('[28]Chart Losses'!$J$7,COUNT('[28]Chart Losses'!$J$7:$J$50)-'[28]Chart Losses'!$H$1,,'[28]Chart Losses'!$H$1)</definedName>
    <definedName name="CORP" localSheetId="53">OFFSET('[28]Chart Losses'!$J$7,COUNT('[28]Chart Losses'!$J$7:$J$50)-'[28]Chart Losses'!$H$1,,'[28]Chart Losses'!$H$1)</definedName>
    <definedName name="CORP" localSheetId="7">OFFSET('[30]Chart Losses'!$J$7,COUNT('[30]Chart Losses'!$J$7:$J$50)-'[30]Chart Losses'!$H$1,,'[30]Chart Losses'!$H$1)</definedName>
    <definedName name="CORP" localSheetId="8">OFFSET('[30]Chart Losses'!$J$7,COUNT('[30]Chart Losses'!$J$7:$J$50)-'[30]Chart Losses'!$H$1,,'[30]Chart Losses'!$H$1)</definedName>
    <definedName name="CORP" localSheetId="6">OFFSET('[30]Chart Losses'!$J$7,COUNT('[30]Chart Losses'!$J$7:$J$50)-'[30]Chart Losses'!$H$1,,'[30]Chart Losses'!$H$1)</definedName>
    <definedName name="CORP">OFFSET('[31]Chart Losses'!$J$7,COUNT('[31]Chart Losses'!$J$7:$J$50)-'[31]Chart Losses'!$H$1,,'[31]Chart Losses'!$H$1)</definedName>
    <definedName name="corp.inst" localSheetId="39">#REF!</definedName>
    <definedName name="corp.inst" localSheetId="18">#REF!</definedName>
    <definedName name="corp.inst" localSheetId="12">#REF!</definedName>
    <definedName name="corp.inst" localSheetId="33">#REF!</definedName>
    <definedName name="corp.inst" localSheetId="32">#REF!</definedName>
    <definedName name="corp.inst" localSheetId="52">#REF!</definedName>
    <definedName name="corp.inst" localSheetId="26">#REF!</definedName>
    <definedName name="corp.inst" localSheetId="35">#REF!</definedName>
    <definedName name="corp.inst" localSheetId="36">#REF!</definedName>
    <definedName name="corp.inst" localSheetId="55">#REF!</definedName>
    <definedName name="corp.inst" localSheetId="4">#REF!</definedName>
    <definedName name="corp.inst" localSheetId="16">#REF!</definedName>
    <definedName name="corp.inst" localSheetId="29">#REF!</definedName>
    <definedName name="corp.inst" localSheetId="53">#REF!</definedName>
    <definedName name="corp.inst" localSheetId="37">#REF!</definedName>
    <definedName name="corp.inst" localSheetId="7">#REF!</definedName>
    <definedName name="corp.inst" localSheetId="8">#REF!</definedName>
    <definedName name="corp.inst" localSheetId="6">#REF!</definedName>
    <definedName name="corp.inst" localSheetId="9">#REF!</definedName>
    <definedName name="corp.inst" localSheetId="34">#REF!</definedName>
    <definedName name="corp.inst">#REF!</definedName>
    <definedName name="corp1" localSheetId="39">#REF!</definedName>
    <definedName name="corp1" localSheetId="18">#REF!</definedName>
    <definedName name="corp1" localSheetId="12">#REF!</definedName>
    <definedName name="corp1" localSheetId="33">#REF!</definedName>
    <definedName name="corp1" localSheetId="32">#REF!</definedName>
    <definedName name="corp1" localSheetId="52">#REF!</definedName>
    <definedName name="corp1" localSheetId="26">#REF!</definedName>
    <definedName name="corp1" localSheetId="35">#REF!</definedName>
    <definedName name="corp1" localSheetId="36">#REF!</definedName>
    <definedName name="corp1" localSheetId="55">#REF!</definedName>
    <definedName name="corp1" localSheetId="4">#REF!</definedName>
    <definedName name="corp1" localSheetId="16">#REF!</definedName>
    <definedName name="corp1" localSheetId="29">#REF!</definedName>
    <definedName name="corp1" localSheetId="53">#REF!</definedName>
    <definedName name="corp1" localSheetId="37">#REF!</definedName>
    <definedName name="corp1" localSheetId="7">#REF!</definedName>
    <definedName name="corp1" localSheetId="8">#REF!</definedName>
    <definedName name="corp1" localSheetId="6">#REF!</definedName>
    <definedName name="corp1" localSheetId="9">#REF!</definedName>
    <definedName name="corp1" localSheetId="34">#REF!</definedName>
    <definedName name="corp1">#REF!</definedName>
    <definedName name="_xlnm.Criteria" localSheetId="39">#REF!</definedName>
    <definedName name="_xlnm.Criteria" localSheetId="18">#REF!</definedName>
    <definedName name="_xlnm.Criteria" localSheetId="12">#REF!</definedName>
    <definedName name="_xlnm.Criteria" localSheetId="33">#REF!</definedName>
    <definedName name="_xlnm.Criteria" localSheetId="32">#REF!</definedName>
    <definedName name="_xlnm.Criteria" localSheetId="52">#REF!</definedName>
    <definedName name="_xlnm.Criteria" localSheetId="26">#REF!</definedName>
    <definedName name="_xlnm.Criteria" localSheetId="35">#REF!</definedName>
    <definedName name="_xlnm.Criteria" localSheetId="36">#REF!</definedName>
    <definedName name="_xlnm.Criteria" localSheetId="55">#REF!</definedName>
    <definedName name="_xlnm.Criteria" localSheetId="4">#REF!</definedName>
    <definedName name="_xlnm.Criteria" localSheetId="16">#REF!</definedName>
    <definedName name="_xlnm.Criteria" localSheetId="29">#REF!</definedName>
    <definedName name="_xlnm.Criteria" localSheetId="53">#REF!</definedName>
    <definedName name="_xlnm.Criteria" localSheetId="37">#REF!</definedName>
    <definedName name="_xlnm.Criteria" localSheetId="7">#REF!</definedName>
    <definedName name="_xlnm.Criteria" localSheetId="8">#REF!</definedName>
    <definedName name="_xlnm.Criteria" localSheetId="6">#REF!</definedName>
    <definedName name="_xlnm.Criteria" localSheetId="9">#REF!</definedName>
    <definedName name="_xlnm.Criteria" localSheetId="34">#REF!</definedName>
    <definedName name="_xlnm.Criteria">#REF!</definedName>
    <definedName name="cru_ytd" localSheetId="39">#REF!</definedName>
    <definedName name="cru_ytd" localSheetId="18">#REF!</definedName>
    <definedName name="cru_ytd" localSheetId="12">#REF!</definedName>
    <definedName name="cru_ytd" localSheetId="33">#REF!</definedName>
    <definedName name="cru_ytd" localSheetId="32">#REF!</definedName>
    <definedName name="cru_ytd" localSheetId="52">#REF!</definedName>
    <definedName name="cru_ytd" localSheetId="26">#REF!</definedName>
    <definedName name="cru_ytd" localSheetId="35">#REF!</definedName>
    <definedName name="cru_ytd" localSheetId="36">#REF!</definedName>
    <definedName name="cru_ytd" localSheetId="55">#REF!</definedName>
    <definedName name="cru_ytd" localSheetId="4">#REF!</definedName>
    <definedName name="cru_ytd" localSheetId="16">#REF!</definedName>
    <definedName name="cru_ytd" localSheetId="29">#REF!</definedName>
    <definedName name="cru_ytd" localSheetId="53">#REF!</definedName>
    <definedName name="cru_ytd" localSheetId="37">#REF!</definedName>
    <definedName name="cru_ytd" localSheetId="7">#REF!</definedName>
    <definedName name="cru_ytd" localSheetId="8">#REF!</definedName>
    <definedName name="cru_ytd" localSheetId="6">#REF!</definedName>
    <definedName name="cru_ytd" localSheetId="9">#REF!</definedName>
    <definedName name="cru_ytd" localSheetId="34">#REF!</definedName>
    <definedName name="cru_ytd">#REF!</definedName>
    <definedName name="cru_ytd_eng" localSheetId="39">#REF!</definedName>
    <definedName name="cru_ytd_eng" localSheetId="18">#REF!</definedName>
    <definedName name="cru_ytd_eng" localSheetId="12">#REF!</definedName>
    <definedName name="cru_ytd_eng" localSheetId="33">#REF!</definedName>
    <definedName name="cru_ytd_eng" localSheetId="32">#REF!</definedName>
    <definedName name="cru_ytd_eng" localSheetId="52">#REF!</definedName>
    <definedName name="cru_ytd_eng" localSheetId="26">#REF!</definedName>
    <definedName name="cru_ytd_eng" localSheetId="35">#REF!</definedName>
    <definedName name="cru_ytd_eng" localSheetId="36">#REF!</definedName>
    <definedName name="cru_ytd_eng" localSheetId="55">#REF!</definedName>
    <definedName name="cru_ytd_eng" localSheetId="4">#REF!</definedName>
    <definedName name="cru_ytd_eng" localSheetId="16">#REF!</definedName>
    <definedName name="cru_ytd_eng" localSheetId="29">#REF!</definedName>
    <definedName name="cru_ytd_eng" localSheetId="53">#REF!</definedName>
    <definedName name="cru_ytd_eng" localSheetId="37">#REF!</definedName>
    <definedName name="cru_ytd_eng" localSheetId="7">#REF!</definedName>
    <definedName name="cru_ytd_eng" localSheetId="8">#REF!</definedName>
    <definedName name="cru_ytd_eng" localSheetId="6">#REF!</definedName>
    <definedName name="cru_ytd_eng" localSheetId="9">#REF!</definedName>
    <definedName name="cru_ytd_eng" localSheetId="34">#REF!</definedName>
    <definedName name="cru_ytd_eng">#REF!</definedName>
    <definedName name="csAllowDetailBudgeting">1</definedName>
    <definedName name="csAllowLocalConsolidation">1</definedName>
    <definedName name="csAppName">"FlFcBkFmGhGaFj@bAeDmE`CoA`DbAk"</definedName>
    <definedName name="csDesignMode">1</definedName>
    <definedName name="csDetailBudgetingURL">"FlFcBkFmGhGaD`@c@eEj@oFdFhEdAlAgEoE`@iAeBmBdDkAn@fDoEgFdCcEeEfAaEkEhAjEcBgFoDi@d@aAeGdCkCgAjCkA`DmEbAnDnAnBdDjEaCbDkDaGf@cDb@m@dD`EiE`GhClBeDoAb@eDcEkBl"</definedName>
    <definedName name="csKeepAlive">5</definedName>
    <definedName name="csLocalConsolidationOnSubmit">1</definedName>
    <definedName name="csNFC_XL_Pensionfunds_Dim01">"="</definedName>
    <definedName name="csNFC_XL_Pensionfunds_Dim02">"="</definedName>
    <definedName name="csNFC_XL_Pensionfunds_Dim03">"="</definedName>
    <definedName name="csNFC_XL_Pensionfunds_Dim04">"="</definedName>
    <definedName name="csNFC_XL_Pensionfunds_Dim05">"="</definedName>
    <definedName name="csNFC_XL_Pensionfunds_Dim06">"="</definedName>
    <definedName name="csNFC_XL_Pensionfunds_Dim07">"="</definedName>
    <definedName name="csNFC_XL_Pensionfunds_Dim08">"="</definedName>
    <definedName name="csNFC_XL_Pensionfunds_Dim09">"="</definedName>
    <definedName name="csNFC_XL_Pensionfunds_Dim10">"="</definedName>
    <definedName name="csNFC_XL_Pensionfunds_Dim11" localSheetId="39">#REF!</definedName>
    <definedName name="csNFC_XL_Pensionfunds_Dim11" localSheetId="18">#REF!</definedName>
    <definedName name="csNFC_XL_Pensionfunds_Dim11" localSheetId="12">#REF!</definedName>
    <definedName name="csNFC_XL_Pensionfunds_Dim11" localSheetId="33">#REF!</definedName>
    <definedName name="csNFC_XL_Pensionfunds_Dim11" localSheetId="32">#REF!</definedName>
    <definedName name="csNFC_XL_Pensionfunds_Dim11" localSheetId="52">#REF!</definedName>
    <definedName name="csNFC_XL_Pensionfunds_Dim11" localSheetId="26">#REF!</definedName>
    <definedName name="csNFC_XL_Pensionfunds_Dim11" localSheetId="35">#REF!</definedName>
    <definedName name="csNFC_XL_Pensionfunds_Dim11" localSheetId="36">#REF!</definedName>
    <definedName name="csNFC_XL_Pensionfunds_Dim11" localSheetId="55">#REF!</definedName>
    <definedName name="csNFC_XL_Pensionfunds_Dim11" localSheetId="4">#REF!</definedName>
    <definedName name="csNFC_XL_Pensionfunds_Dim11" localSheetId="16">#REF!</definedName>
    <definedName name="csNFC_XL_Pensionfunds_Dim11" localSheetId="29">#REF!</definedName>
    <definedName name="csNFC_XL_Pensionfunds_Dim11" localSheetId="53">#REF!</definedName>
    <definedName name="csNFC_XL_Pensionfunds_Dim11" localSheetId="37">#REF!</definedName>
    <definedName name="csNFC_XL_Pensionfunds_Dim11" localSheetId="7">#REF!</definedName>
    <definedName name="csNFC_XL_Pensionfunds_Dim11" localSheetId="8">#REF!</definedName>
    <definedName name="csNFC_XL_Pensionfunds_Dim11" localSheetId="6">#REF!</definedName>
    <definedName name="csNFC_XL_Pensionfunds_Dim11" localSheetId="9">#REF!</definedName>
    <definedName name="csNFC_XL_Pensionfunds_Dim11" localSheetId="34">#REF!</definedName>
    <definedName name="csNFC_XL_Pensionfunds_Dim11">#REF!</definedName>
    <definedName name="csNFC_XL_Pensionfunds_Dim12">"="</definedName>
    <definedName name="csNFC_XL_PensionfundsAnchor" localSheetId="39">#REF!</definedName>
    <definedName name="csNFC_XL_PensionfundsAnchor" localSheetId="18">#REF!</definedName>
    <definedName name="csNFC_XL_PensionfundsAnchor" localSheetId="12">#REF!</definedName>
    <definedName name="csNFC_XL_PensionfundsAnchor" localSheetId="33">#REF!</definedName>
    <definedName name="csNFC_XL_PensionfundsAnchor" localSheetId="32">#REF!</definedName>
    <definedName name="csNFC_XL_PensionfundsAnchor" localSheetId="52">#REF!</definedName>
    <definedName name="csNFC_XL_PensionfundsAnchor" localSheetId="26">#REF!</definedName>
    <definedName name="csNFC_XL_PensionfundsAnchor" localSheetId="35">#REF!</definedName>
    <definedName name="csNFC_XL_PensionfundsAnchor" localSheetId="36">#REF!</definedName>
    <definedName name="csNFC_XL_PensionfundsAnchor" localSheetId="55">#REF!</definedName>
    <definedName name="csNFC_XL_PensionfundsAnchor" localSheetId="4">#REF!</definedName>
    <definedName name="csNFC_XL_PensionfundsAnchor" localSheetId="16">#REF!</definedName>
    <definedName name="csNFC_XL_PensionfundsAnchor" localSheetId="29">#REF!</definedName>
    <definedName name="csNFC_XL_PensionfundsAnchor" localSheetId="53">#REF!</definedName>
    <definedName name="csNFC_XL_PensionfundsAnchor" localSheetId="37">#REF!</definedName>
    <definedName name="csNFC_XL_PensionfundsAnchor" localSheetId="7">#REF!</definedName>
    <definedName name="csNFC_XL_PensionfundsAnchor" localSheetId="8">#REF!</definedName>
    <definedName name="csNFC_XL_PensionfundsAnchor" localSheetId="6">#REF!</definedName>
    <definedName name="csNFC_XL_PensionfundsAnchor" localSheetId="9">#REF!</definedName>
    <definedName name="csNFC_XL_PensionfundsAnchor" localSheetId="34">#REF!</definedName>
    <definedName name="csNFC_XL_PensionfundsAnchor">#REF!</definedName>
    <definedName name="csRefreshOnOpen">1</definedName>
    <definedName name="csRefreshOnRotate">1</definedName>
    <definedName name="Currency" localSheetId="39">[32]Factors!$B$13</definedName>
    <definedName name="Currency" localSheetId="52">[33]Factors!$B$13</definedName>
    <definedName name="Currency" localSheetId="35">[33]Factors!$B$13</definedName>
    <definedName name="Currency" localSheetId="36">[32]Factors!$B$13</definedName>
    <definedName name="Currency" localSheetId="55">[34]Factors!$B$13</definedName>
    <definedName name="Currency" localSheetId="29">[33]Factors!$B$13</definedName>
    <definedName name="Currency" localSheetId="53">[35]Factors!$B$13</definedName>
    <definedName name="Currency" localSheetId="7">[36]Factors!$B$13</definedName>
    <definedName name="Currency" localSheetId="8">[36]Factors!$B$13</definedName>
    <definedName name="Currency" localSheetId="6">[36]Factors!$B$13</definedName>
    <definedName name="Currency">[37]Factors!$B$13</definedName>
    <definedName name="cust" localSheetId="39">#REF!</definedName>
    <definedName name="cust" localSheetId="18">#REF!</definedName>
    <definedName name="cust" localSheetId="12">#REF!</definedName>
    <definedName name="cust" localSheetId="33">#REF!</definedName>
    <definedName name="cust" localSheetId="32">#REF!</definedName>
    <definedName name="cust" localSheetId="52">#REF!</definedName>
    <definedName name="cust" localSheetId="26">#REF!</definedName>
    <definedName name="cust" localSheetId="35">#REF!</definedName>
    <definedName name="cust" localSheetId="36">#REF!</definedName>
    <definedName name="cust" localSheetId="55">#REF!</definedName>
    <definedName name="cust" localSheetId="4">#REF!</definedName>
    <definedName name="cust" localSheetId="16">#REF!</definedName>
    <definedName name="cust" localSheetId="29">#REF!</definedName>
    <definedName name="cust" localSheetId="53">#REF!</definedName>
    <definedName name="cust" localSheetId="37">#REF!</definedName>
    <definedName name="cust" localSheetId="7">#REF!</definedName>
    <definedName name="cust" localSheetId="8">#REF!</definedName>
    <definedName name="cust" localSheetId="6">#REF!</definedName>
    <definedName name="cust" localSheetId="9">#REF!</definedName>
    <definedName name="cust" localSheetId="34">#REF!</definedName>
    <definedName name="cust">#REF!</definedName>
    <definedName name="cust_segm" localSheetId="39">#REF!</definedName>
    <definedName name="cust_segm" localSheetId="18">#REF!</definedName>
    <definedName name="cust_segm" localSheetId="12">#REF!</definedName>
    <definedName name="cust_segm" localSheetId="33">#REF!</definedName>
    <definedName name="cust_segm" localSheetId="32">#REF!</definedName>
    <definedName name="cust_segm" localSheetId="52">#REF!</definedName>
    <definedName name="cust_segm" localSheetId="26">#REF!</definedName>
    <definedName name="cust_segm" localSheetId="35">#REF!</definedName>
    <definedName name="cust_segm" localSheetId="36">#REF!</definedName>
    <definedName name="cust_segm" localSheetId="55">#REF!</definedName>
    <definedName name="cust_segm" localSheetId="4">#REF!</definedName>
    <definedName name="cust_segm" localSheetId="16">#REF!</definedName>
    <definedName name="cust_segm" localSheetId="29">#REF!</definedName>
    <definedName name="cust_segm" localSheetId="53">#REF!</definedName>
    <definedName name="cust_segm" localSheetId="37">#REF!</definedName>
    <definedName name="cust_segm" localSheetId="7">#REF!</definedName>
    <definedName name="cust_segm" localSheetId="8">#REF!</definedName>
    <definedName name="cust_segm" localSheetId="6">#REF!</definedName>
    <definedName name="cust_segm" localSheetId="9">#REF!</definedName>
    <definedName name="cust_segm" localSheetId="34">#REF!</definedName>
    <definedName name="cust_segm">#REF!</definedName>
    <definedName name="DanskMdRapport" localSheetId="39">[38]Månedsrapport!$A$1:$F$103</definedName>
    <definedName name="DanskMdRapport" localSheetId="52">[39]Månedsrapport!$A$1:$F$103</definedName>
    <definedName name="DanskMdRapport" localSheetId="35">[39]Månedsrapport!$A$1:$F$103</definedName>
    <definedName name="DanskMdRapport" localSheetId="36">[38]Månedsrapport!$A$1:$F$103</definedName>
    <definedName name="DanskMdRapport" localSheetId="55">[40]Månedsrapport!$A$1:$F$103</definedName>
    <definedName name="DanskMdRapport" localSheetId="29">[39]Månedsrapport!$A$1:$F$103</definedName>
    <definedName name="DanskMdRapport" localSheetId="53">[41]Månedsrapport!$A$1:$F$103</definedName>
    <definedName name="DanskMdRapport" localSheetId="7">[42]Månedsrapport!$A$1:$F$103</definedName>
    <definedName name="DanskMdRapport" localSheetId="8">[42]Månedsrapport!$A$1:$F$103</definedName>
    <definedName name="DanskMdRapport" localSheetId="6">[42]Månedsrapport!$A$1:$F$103</definedName>
    <definedName name="DanskMdRapport">[43]Månedsrapport!$A$1:$F$103</definedName>
    <definedName name="data_imp_start" localSheetId="39">[44]Beholdningsdata!#REF!</definedName>
    <definedName name="data_imp_start" localSheetId="33">[44]Beholdningsdata!#REF!</definedName>
    <definedName name="data_imp_start" localSheetId="32">[44]Beholdningsdata!#REF!</definedName>
    <definedName name="data_imp_start" localSheetId="52">[44]Beholdningsdata!#REF!</definedName>
    <definedName name="data_imp_start" localSheetId="35">[44]Beholdningsdata!#REF!</definedName>
    <definedName name="data_imp_start" localSheetId="36">[44]Beholdningsdata!#REF!</definedName>
    <definedName name="data_imp_start" localSheetId="55">[44]Beholdningsdata!#REF!</definedName>
    <definedName name="data_imp_start" localSheetId="4">[44]Beholdningsdata!#REF!</definedName>
    <definedName name="data_imp_start" localSheetId="29">[44]Beholdningsdata!#REF!</definedName>
    <definedName name="data_imp_start" localSheetId="53">[44]Beholdningsdata!#REF!</definedName>
    <definedName name="data_imp_start" localSheetId="37">[44]Beholdningsdata!#REF!</definedName>
    <definedName name="data_imp_start" localSheetId="7">[44]Beholdningsdata!#REF!</definedName>
    <definedName name="data_imp_start" localSheetId="8">[44]Beholdningsdata!#REF!</definedName>
    <definedName name="data_imp_start" localSheetId="6">[44]Beholdningsdata!#REF!</definedName>
    <definedName name="data_imp_start" localSheetId="34">[44]Beholdningsdata!#REF!</definedName>
    <definedName name="data_imp_start">[44]Beholdningsdata!#REF!</definedName>
    <definedName name="_xlnm.Database" localSheetId="39">#REF!</definedName>
    <definedName name="_xlnm.Database" localSheetId="18">#REF!</definedName>
    <definedName name="_xlnm.Database" localSheetId="12">#REF!</definedName>
    <definedName name="_xlnm.Database" localSheetId="33">#REF!</definedName>
    <definedName name="_xlnm.Database" localSheetId="32">#REF!</definedName>
    <definedName name="_xlnm.Database" localSheetId="52">#REF!</definedName>
    <definedName name="_xlnm.Database" localSheetId="26">#REF!</definedName>
    <definedName name="_xlnm.Database" localSheetId="35">#REF!</definedName>
    <definedName name="_xlnm.Database" localSheetId="36">#REF!</definedName>
    <definedName name="_xlnm.Database" localSheetId="55">#REF!</definedName>
    <definedName name="_xlnm.Database" localSheetId="4">#REF!</definedName>
    <definedName name="_xlnm.Database" localSheetId="16">#REF!</definedName>
    <definedName name="_xlnm.Database" localSheetId="29">#REF!</definedName>
    <definedName name="_xlnm.Database" localSheetId="53">#REF!</definedName>
    <definedName name="_xlnm.Database" localSheetId="37">#REF!</definedName>
    <definedName name="_xlnm.Database" localSheetId="7">#REF!</definedName>
    <definedName name="_xlnm.Database" localSheetId="8">#REF!</definedName>
    <definedName name="_xlnm.Database" localSheetId="6">#REF!</definedName>
    <definedName name="_xlnm.Database" localSheetId="9">#REF!</definedName>
    <definedName name="_xlnm.Database" localSheetId="34">#REF!</definedName>
    <definedName name="_xlnm.Database">#REF!</definedName>
    <definedName name="Date" localSheetId="39">'[45]Input Sheet'!$A$1</definedName>
    <definedName name="Date" localSheetId="52">'[46]Input Sheet'!$A$1</definedName>
    <definedName name="Date" localSheetId="35">'[46]Input Sheet'!$A$1</definedName>
    <definedName name="Date" localSheetId="36">'[45]Input Sheet'!$A$1</definedName>
    <definedName name="Date" localSheetId="55">'[47]Input Sheet'!$A$1</definedName>
    <definedName name="Date" localSheetId="29">'[46]Input Sheet'!$A$1</definedName>
    <definedName name="Date" localSheetId="53">'[48]Input Sheet'!$A$1</definedName>
    <definedName name="Date" localSheetId="7">'[49]Input Sheet'!$A$1</definedName>
    <definedName name="Date" localSheetId="8">'[49]Input Sheet'!$A$1</definedName>
    <definedName name="Date" localSheetId="6">'[49]Input Sheet'!$A$1</definedName>
    <definedName name="Date">'[50]Input Sheet'!$A$1</definedName>
    <definedName name="DatoValg" localSheetId="39">[38]HelpSheet!$C$5:$C$16</definedName>
    <definedName name="DatoValg" localSheetId="52">[39]HelpSheet!$C$5:$C$16</definedName>
    <definedName name="DatoValg" localSheetId="35">[39]HelpSheet!$C$5:$C$16</definedName>
    <definedName name="DatoValg" localSheetId="36">[38]HelpSheet!$C$5:$C$16</definedName>
    <definedName name="DatoValg" localSheetId="55">[40]HelpSheet!$C$5:$C$16</definedName>
    <definedName name="DatoValg" localSheetId="29">[39]HelpSheet!$C$5:$C$16</definedName>
    <definedName name="DatoValg" localSheetId="53">[41]HelpSheet!$C$5:$C$16</definedName>
    <definedName name="DatoValg" localSheetId="7">[42]HelpSheet!$C$5:$C$16</definedName>
    <definedName name="DatoValg" localSheetId="8">[42]HelpSheet!$C$5:$C$16</definedName>
    <definedName name="DatoValg" localSheetId="6">[42]HelpSheet!$C$5:$C$16</definedName>
    <definedName name="DatoValg">[43]HelpSheet!$C$5:$C$16</definedName>
    <definedName name="DATUM" localSheetId="39">OFFSET('[26]Chart Losses'!$H$7,COUNT('[26]Chart Losses'!$H$7:$H$50)-'[26]Chart Losses'!$H$1,,'[26]Chart Losses'!$H$1)</definedName>
    <definedName name="DATUM" localSheetId="52">OFFSET('[27]Chart Losses'!$H$7,COUNT('[27]Chart Losses'!$H$7:$H$50)-'[27]Chart Losses'!$H$1,,'[27]Chart Losses'!$H$1)</definedName>
    <definedName name="DATUM" localSheetId="35">OFFSET('[28]Chart Losses'!$H$7,COUNT('[28]Chart Losses'!$H$7:$H$50)-'[28]Chart Losses'!$H$1,,'[28]Chart Losses'!$H$1)</definedName>
    <definedName name="DATUM" localSheetId="36">OFFSET('[26]Chart Losses'!$H$7,COUNT('[26]Chart Losses'!$H$7:$H$50)-'[26]Chart Losses'!$H$1,,'[26]Chart Losses'!$H$1)</definedName>
    <definedName name="DATUM" localSheetId="55">OFFSET('[29]Chart Losses'!$H$7,COUNT('[29]Chart Losses'!$H$7:$H$50)-'[29]Chart Losses'!$H$1,,'[29]Chart Losses'!$H$1)</definedName>
    <definedName name="DATUM" localSheetId="29">OFFSET('[28]Chart Losses'!$H$7,COUNT('[28]Chart Losses'!$H$7:$H$50)-'[28]Chart Losses'!$H$1,,'[28]Chart Losses'!$H$1)</definedName>
    <definedName name="DATUM" localSheetId="53">OFFSET('[28]Chart Losses'!$H$7,COUNT('[28]Chart Losses'!$H$7:$H$50)-'[28]Chart Losses'!$H$1,,'[28]Chart Losses'!$H$1)</definedName>
    <definedName name="DATUM" localSheetId="7">OFFSET('[30]Chart Losses'!$H$7,COUNT('[30]Chart Losses'!$H$7:$H$50)-'[30]Chart Losses'!$H$1,,'[30]Chart Losses'!$H$1)</definedName>
    <definedName name="DATUM" localSheetId="8">OFFSET('[30]Chart Losses'!$H$7,COUNT('[30]Chart Losses'!$H$7:$H$50)-'[30]Chart Losses'!$H$1,,'[30]Chart Losses'!$H$1)</definedName>
    <definedName name="DATUM" localSheetId="6">OFFSET('[30]Chart Losses'!$H$7,COUNT('[30]Chart Losses'!$H$7:$H$50)-'[30]Chart Losses'!$H$1,,'[30]Chart Losses'!$H$1)</definedName>
    <definedName name="DATUM">OFFSET('[31]Chart Losses'!$H$7,COUNT('[31]Chart Losses'!$H$7:$H$50)-'[31]Chart Losses'!$H$1,,'[31]Chart Losses'!$H$1)</definedName>
    <definedName name="DB" localSheetId="39">'[14]Konto koncern'!$A$3:$O$335</definedName>
    <definedName name="DB" localSheetId="52">'[15]Konto koncern'!$A$3:$O$335</definedName>
    <definedName name="DB" localSheetId="35">'[15]Konto koncern'!$A$3:$O$335</definedName>
    <definedName name="DB" localSheetId="36">'[14]Konto koncern'!$A$3:$O$335</definedName>
    <definedName name="DB" localSheetId="55">'[16]Konto koncern'!$A$3:$O$335</definedName>
    <definedName name="DB" localSheetId="29">'[15]Konto koncern'!$A$3:$O$335</definedName>
    <definedName name="DB" localSheetId="53">'[17]Konto koncern'!$A$3:$O$335</definedName>
    <definedName name="DB" localSheetId="7">'[18]Konto koncern'!$A$3:$O$335</definedName>
    <definedName name="DB" localSheetId="8">'[18]Konto koncern'!$A$3:$O$335</definedName>
    <definedName name="DB" localSheetId="6">'[18]Konto koncern'!$A$3:$O$335</definedName>
    <definedName name="DB">'[19]Konto koncern'!$A$3:$O$335</definedName>
    <definedName name="dddd" localSheetId="39" hidden="1">{#N/A,#N/A,TRUE,"Forside";#N/A,#N/A,TRUE,"Contents";#N/A,#N/A,TRUE,"Opera. income stat.";#N/A,#N/A,TRUE,"Business area ";#N/A,#N/A,TRUE,"Statutory income statem."}</definedName>
    <definedName name="dddd" localSheetId="18" hidden="1">{#N/A,#N/A,TRUE,"Forside";#N/A,#N/A,TRUE,"Contents";#N/A,#N/A,TRUE,"Opera. income stat.";#N/A,#N/A,TRUE,"Business area ";#N/A,#N/A,TRUE,"Statutory income statem."}</definedName>
    <definedName name="dddd" localSheetId="12" hidden="1">{#N/A,#N/A,TRUE,"Forside";#N/A,#N/A,TRUE,"Contents";#N/A,#N/A,TRUE,"Opera. income stat.";#N/A,#N/A,TRUE,"Business area ";#N/A,#N/A,TRUE,"Statutory income statem."}</definedName>
    <definedName name="dddd" localSheetId="1" hidden="1">{#N/A,#N/A,TRUE,"Forside";#N/A,#N/A,TRUE,"Contents";#N/A,#N/A,TRUE,"Opera. income stat.";#N/A,#N/A,TRUE,"Business area ";#N/A,#N/A,TRUE,"Statutory income statem."}</definedName>
    <definedName name="dddd" localSheetId="33" hidden="1">{#N/A,#N/A,TRUE,"Forside";#N/A,#N/A,TRUE,"Contents";#N/A,#N/A,TRUE,"Opera. income stat.";#N/A,#N/A,TRUE,"Business area ";#N/A,#N/A,TRUE,"Statutory income statem."}</definedName>
    <definedName name="dddd" localSheetId="32" hidden="1">{#N/A,#N/A,TRUE,"Forside";#N/A,#N/A,TRUE,"Contents";#N/A,#N/A,TRUE,"Opera. income stat.";#N/A,#N/A,TRUE,"Business area ";#N/A,#N/A,TRUE,"Statutory income statem."}</definedName>
    <definedName name="dddd" localSheetId="52" hidden="1">{#N/A,#N/A,TRUE,"Forside";#N/A,#N/A,TRUE,"Contents";#N/A,#N/A,TRUE,"Opera. income stat.";#N/A,#N/A,TRUE,"Business area ";#N/A,#N/A,TRUE,"Statutory income statem."}</definedName>
    <definedName name="dddd" localSheetId="26" hidden="1">{#N/A,#N/A,TRUE,"Forside";#N/A,#N/A,TRUE,"Contents";#N/A,#N/A,TRUE,"Opera. income stat.";#N/A,#N/A,TRUE,"Business area ";#N/A,#N/A,TRUE,"Statutory income statem."}</definedName>
    <definedName name="dddd" localSheetId="35" hidden="1">{#N/A,#N/A,TRUE,"Forside";#N/A,#N/A,TRUE,"Contents";#N/A,#N/A,TRUE,"Opera. income stat.";#N/A,#N/A,TRUE,"Business area ";#N/A,#N/A,TRUE,"Statutory income statem."}</definedName>
    <definedName name="dddd" localSheetId="36" hidden="1">{#N/A,#N/A,TRUE,"Forside";#N/A,#N/A,TRUE,"Contents";#N/A,#N/A,TRUE,"Opera. income stat.";#N/A,#N/A,TRUE,"Business area ";#N/A,#N/A,TRUE,"Statutory income statem."}</definedName>
    <definedName name="dddd" localSheetId="55" hidden="1">{#N/A,#N/A,TRUE,"Forside";#N/A,#N/A,TRUE,"Contents";#N/A,#N/A,TRUE,"Opera. income stat.";#N/A,#N/A,TRUE,"Business area ";#N/A,#N/A,TRUE,"Statutory income statem."}</definedName>
    <definedName name="dddd" localSheetId="4" hidden="1">{#N/A,#N/A,TRUE,"Forside";#N/A,#N/A,TRUE,"Contents";#N/A,#N/A,TRUE,"Opera. income stat.";#N/A,#N/A,TRUE,"Business area ";#N/A,#N/A,TRUE,"Statutory income statem."}</definedName>
    <definedName name="dddd" localSheetId="16" hidden="1">{#N/A,#N/A,TRUE,"Forside";#N/A,#N/A,TRUE,"Contents";#N/A,#N/A,TRUE,"Opera. income stat.";#N/A,#N/A,TRUE,"Business area ";#N/A,#N/A,TRUE,"Statutory income statem."}</definedName>
    <definedName name="dddd" localSheetId="29" hidden="1">{#N/A,#N/A,TRUE,"Forside";#N/A,#N/A,TRUE,"Contents";#N/A,#N/A,TRUE,"Opera. income stat.";#N/A,#N/A,TRUE,"Business area ";#N/A,#N/A,TRUE,"Statutory income statem."}</definedName>
    <definedName name="dddd" localSheetId="53" hidden="1">{#N/A,#N/A,TRUE,"Forside";#N/A,#N/A,TRUE,"Contents";#N/A,#N/A,TRUE,"Opera. income stat.";#N/A,#N/A,TRUE,"Business area ";#N/A,#N/A,TRUE,"Statutory income statem."}</definedName>
    <definedName name="dddd" localSheetId="37" hidden="1">{#N/A,#N/A,TRUE,"Forside";#N/A,#N/A,TRUE,"Contents";#N/A,#N/A,TRUE,"Opera. income stat.";#N/A,#N/A,TRUE,"Business area ";#N/A,#N/A,TRUE,"Statutory income statem."}</definedName>
    <definedName name="dddd" localSheetId="7" hidden="1">{#N/A,#N/A,TRUE,"Forside";#N/A,#N/A,TRUE,"Contents";#N/A,#N/A,TRUE,"Opera. income stat.";#N/A,#N/A,TRUE,"Business area ";#N/A,#N/A,TRUE,"Statutory income statem."}</definedName>
    <definedName name="dddd" localSheetId="8" hidden="1">{#N/A,#N/A,TRUE,"Forside";#N/A,#N/A,TRUE,"Contents";#N/A,#N/A,TRUE,"Opera. income stat.";#N/A,#N/A,TRUE,"Business area ";#N/A,#N/A,TRUE,"Statutory income statem."}</definedName>
    <definedName name="dddd" localSheetId="6" hidden="1">{#N/A,#N/A,TRUE,"Forside";#N/A,#N/A,TRUE,"Contents";#N/A,#N/A,TRUE,"Opera. income stat.";#N/A,#N/A,TRUE,"Business area ";#N/A,#N/A,TRUE,"Statutory income statem."}</definedName>
    <definedName name="dddd" localSheetId="44" hidden="1">{#N/A,#N/A,TRUE,"Forside";#N/A,#N/A,TRUE,"Contents";#N/A,#N/A,TRUE,"Opera. income stat.";#N/A,#N/A,TRUE,"Business area ";#N/A,#N/A,TRUE,"Statutory income statem."}</definedName>
    <definedName name="dddd" localSheetId="40" hidden="1">{#N/A,#N/A,TRUE,"Forside";#N/A,#N/A,TRUE,"Contents";#N/A,#N/A,TRUE,"Opera. income stat.";#N/A,#N/A,TRUE,"Business area ";#N/A,#N/A,TRUE,"Statutory income statem."}</definedName>
    <definedName name="dddd" localSheetId="9" hidden="1">{#N/A,#N/A,TRUE,"Forside";#N/A,#N/A,TRUE,"Contents";#N/A,#N/A,TRUE,"Opera. income stat.";#N/A,#N/A,TRUE,"Business area ";#N/A,#N/A,TRUE,"Statutory income statem."}</definedName>
    <definedName name="dddd" localSheetId="38" hidden="1">{#N/A,#N/A,TRUE,"Forside";#N/A,#N/A,TRUE,"Contents";#N/A,#N/A,TRUE,"Opera. income stat.";#N/A,#N/A,TRUE,"Business area ";#N/A,#N/A,TRUE,"Statutory income statem."}</definedName>
    <definedName name="dddd" localSheetId="34" hidden="1">{#N/A,#N/A,TRUE,"Forside";#N/A,#N/A,TRUE,"Contents";#N/A,#N/A,TRUE,"Opera. income stat.";#N/A,#N/A,TRUE,"Business area ";#N/A,#N/A,TRUE,"Statutory income statem."}</definedName>
    <definedName name="dddd" hidden="1">{#N/A,#N/A,TRUE,"Forside";#N/A,#N/A,TRUE,"Contents";#N/A,#N/A,TRUE,"Opera. income stat.";#N/A,#N/A,TRUE,"Business area ";#N/A,#N/A,TRUE,"Statutory income statem."}</definedName>
    <definedName name="DeafaultedLoans" localSheetId="39">#REF!</definedName>
    <definedName name="DeafaultedLoans" localSheetId="18">#REF!</definedName>
    <definedName name="DeafaultedLoans" localSheetId="12">#REF!</definedName>
    <definedName name="DeafaultedLoans" localSheetId="33">#REF!</definedName>
    <definedName name="DeafaultedLoans" localSheetId="32">#REF!</definedName>
    <definedName name="DeafaultedLoans" localSheetId="52">#REF!</definedName>
    <definedName name="DeafaultedLoans" localSheetId="26">#REF!</definedName>
    <definedName name="DeafaultedLoans" localSheetId="35">#REF!</definedName>
    <definedName name="DeafaultedLoans" localSheetId="36">#REF!</definedName>
    <definedName name="DeafaultedLoans" localSheetId="55">#REF!</definedName>
    <definedName name="DeafaultedLoans" localSheetId="4">#REF!</definedName>
    <definedName name="DeafaultedLoans" localSheetId="16">#REF!</definedName>
    <definedName name="DeafaultedLoans" localSheetId="29">#REF!</definedName>
    <definedName name="DeafaultedLoans" localSheetId="53">#REF!</definedName>
    <definedName name="DeafaultedLoans" localSheetId="37">#REF!</definedName>
    <definedName name="DeafaultedLoans" localSheetId="7">#REF!</definedName>
    <definedName name="DeafaultedLoans" localSheetId="8">#REF!</definedName>
    <definedName name="DeafaultedLoans" localSheetId="6">#REF!</definedName>
    <definedName name="DeafaultedLoans" localSheetId="9">#REF!</definedName>
    <definedName name="DeafaultedLoans" localSheetId="34">#REF!</definedName>
    <definedName name="DeafaultedLoans">#REF!</definedName>
    <definedName name="Denmark" localSheetId="39">[51]Sheet1!$C$17</definedName>
    <definedName name="Denmark" localSheetId="52">[52]Sheet1!$C$17</definedName>
    <definedName name="Denmark" localSheetId="35">[52]Sheet1!$C$17</definedName>
    <definedName name="Denmark" localSheetId="36">[51]Sheet1!$C$17</definedName>
    <definedName name="Denmark" localSheetId="55">[53]Sheet1!$C$17</definedName>
    <definedName name="Denmark" localSheetId="29">[52]Sheet1!$C$17</definedName>
    <definedName name="Denmark" localSheetId="53">[54]Sheet1!$C$17</definedName>
    <definedName name="Denmark" localSheetId="7">[55]Sheet1!$C$17</definedName>
    <definedName name="Denmark" localSheetId="8">[55]Sheet1!$C$17</definedName>
    <definedName name="Denmark" localSheetId="6">[55]Sheet1!$C$17</definedName>
    <definedName name="Denmark">[56]Sheet1!$C$17</definedName>
    <definedName name="derivatives" localSheetId="39">#REF!</definedName>
    <definedName name="derivatives" localSheetId="18">#REF!</definedName>
    <definedName name="derivatives" localSheetId="12">#REF!</definedName>
    <definedName name="derivatives" localSheetId="33">#REF!</definedName>
    <definedName name="derivatives" localSheetId="32">#REF!</definedName>
    <definedName name="derivatives" localSheetId="52">#REF!</definedName>
    <definedName name="derivatives" localSheetId="26">#REF!</definedName>
    <definedName name="derivatives" localSheetId="35">#REF!</definedName>
    <definedName name="derivatives" localSheetId="36">#REF!</definedName>
    <definedName name="derivatives" localSheetId="55">#REF!</definedName>
    <definedName name="derivatives" localSheetId="4">#REF!</definedName>
    <definedName name="derivatives" localSheetId="16">#REF!</definedName>
    <definedName name="derivatives" localSheetId="29">#REF!</definedName>
    <definedName name="derivatives" localSheetId="53">#REF!</definedName>
    <definedName name="derivatives" localSheetId="37">#REF!</definedName>
    <definedName name="derivatives" localSheetId="7">#REF!</definedName>
    <definedName name="derivatives" localSheetId="8">#REF!</definedName>
    <definedName name="derivatives" localSheetId="6">#REF!</definedName>
    <definedName name="derivatives" localSheetId="9">#REF!</definedName>
    <definedName name="derivatives" localSheetId="34">#REF!</definedName>
    <definedName name="derivatives">#REF!</definedName>
    <definedName name="DK_DKK_V" localSheetId="39">[51]Sheet1!$C$21</definedName>
    <definedName name="DK_DKK_V" localSheetId="52">[52]Sheet1!$C$21</definedName>
    <definedName name="DK_DKK_V" localSheetId="35">[52]Sheet1!$C$21</definedName>
    <definedName name="DK_DKK_V" localSheetId="36">[51]Sheet1!$C$21</definedName>
    <definedName name="DK_DKK_V" localSheetId="55">[53]Sheet1!$C$21</definedName>
    <definedName name="DK_DKK_V" localSheetId="29">[52]Sheet1!$C$21</definedName>
    <definedName name="DK_DKK_V" localSheetId="53">[54]Sheet1!$C$21</definedName>
    <definedName name="DK_DKK_V" localSheetId="7">[55]Sheet1!$C$21</definedName>
    <definedName name="DK_DKK_V" localSheetId="8">[55]Sheet1!$C$21</definedName>
    <definedName name="DK_DKK_V" localSheetId="6">[55]Sheet1!$C$21</definedName>
    <definedName name="DK_DKK_V">[56]Sheet1!$C$21</definedName>
    <definedName name="DK_EURO_V" localSheetId="39">[57]Sheet1!$C$12</definedName>
    <definedName name="DK_EURO_V" localSheetId="52">[58]Sheet1!$C$12</definedName>
    <definedName name="DK_EURO_V" localSheetId="35">[58]Sheet1!$C$12</definedName>
    <definedName name="DK_EURO_V" localSheetId="36">[57]Sheet1!$C$12</definedName>
    <definedName name="DK_EURO_V" localSheetId="55">[59]Sheet1!$C$12</definedName>
    <definedName name="DK_EURO_V" localSheetId="29">[58]Sheet1!$C$12</definedName>
    <definedName name="DK_EURO_V" localSheetId="53">[60]Sheet1!$C$12</definedName>
    <definedName name="DK_EURO_V" localSheetId="7">[61]Sheet1!$C$12</definedName>
    <definedName name="DK_EURO_V" localSheetId="8">[61]Sheet1!$C$12</definedName>
    <definedName name="DK_EURO_V" localSheetId="6">[61]Sheet1!$C$12</definedName>
    <definedName name="DK_EURO_V">[62]Sheet1!$C$12</definedName>
    <definedName name="dollarkurs" localSheetId="39">[63]Forecast!$C$182</definedName>
    <definedName name="dollarkurs" localSheetId="52">[64]Forecast!$C$182</definedName>
    <definedName name="dollarkurs" localSheetId="35">[64]Forecast!$C$182</definedName>
    <definedName name="dollarkurs" localSheetId="36">[63]Forecast!$C$182</definedName>
    <definedName name="dollarkurs" localSheetId="55">[65]Forecast!$C$182</definedName>
    <definedName name="dollarkurs" localSheetId="29">[64]Forecast!$C$182</definedName>
    <definedName name="dollarkurs" localSheetId="53">[66]Forecast!$C$182</definedName>
    <definedName name="dollarkurs" localSheetId="7">[67]Forecast!$C$182</definedName>
    <definedName name="dollarkurs" localSheetId="8">[67]Forecast!$C$182</definedName>
    <definedName name="dollarkurs" localSheetId="6">[67]Forecast!$C$182</definedName>
    <definedName name="dollarkurs">[68]Forecast!$C$182</definedName>
    <definedName name="EngelskMdRapport" localSheetId="39">[38]Månedsrapport!#REF!</definedName>
    <definedName name="EngelskMdRapport" localSheetId="33">[39]Månedsrapport!#REF!</definedName>
    <definedName name="EngelskMdRapport" localSheetId="32">[39]Månedsrapport!#REF!</definedName>
    <definedName name="EngelskMdRapport" localSheetId="52">[39]Månedsrapport!#REF!</definedName>
    <definedName name="EngelskMdRapport" localSheetId="35">[39]Månedsrapport!#REF!</definedName>
    <definedName name="EngelskMdRapport" localSheetId="36">[38]Månedsrapport!#REF!</definedName>
    <definedName name="EngelskMdRapport" localSheetId="55">[40]Månedsrapport!#REF!</definedName>
    <definedName name="EngelskMdRapport" localSheetId="4">[39]Månedsrapport!#REF!</definedName>
    <definedName name="EngelskMdRapport" localSheetId="29">[39]Månedsrapport!#REF!</definedName>
    <definedName name="EngelskMdRapport" localSheetId="53">[41]Månedsrapport!#REF!</definedName>
    <definedName name="EngelskMdRapport" localSheetId="37">[43]Månedsrapport!#REF!</definedName>
    <definedName name="EngelskMdRapport" localSheetId="7">[42]Månedsrapport!#REF!</definedName>
    <definedName name="EngelskMdRapport" localSheetId="8">[42]Månedsrapport!#REF!</definedName>
    <definedName name="EngelskMdRapport" localSheetId="6">[42]Månedsrapport!#REF!</definedName>
    <definedName name="EngelskMdRapport" localSheetId="34">[43]Månedsrapport!#REF!</definedName>
    <definedName name="EngelskMdRapport">[43]Månedsrapport!#REF!</definedName>
    <definedName name="EUR" localSheetId="39">'[69]Budget 2001'!$J$1</definedName>
    <definedName name="EUR" localSheetId="52">'[70]Budget 2001'!$J$1</definedName>
    <definedName name="EUR" localSheetId="35">'[70]Budget 2001'!$J$1</definedName>
    <definedName name="EUR" localSheetId="36">'[69]Budget 2001'!$J$1</definedName>
    <definedName name="EUR" localSheetId="55">'[71]Budget 2001'!$J$1</definedName>
    <definedName name="EUR" localSheetId="29">'[70]Budget 2001'!$J$1</definedName>
    <definedName name="EUR" localSheetId="53">'[72]Budget 2001'!$J$1</definedName>
    <definedName name="EUR" localSheetId="7">'[73]Budget 2001'!$J$1</definedName>
    <definedName name="EUR" localSheetId="8">'[73]Budget 2001'!$J$1</definedName>
    <definedName name="EUR" localSheetId="6">'[73]Budget 2001'!$J$1</definedName>
    <definedName name="EUR">'[74]Budget 2001'!$J$1</definedName>
    <definedName name="EUR_1.kv." localSheetId="39">#REF!</definedName>
    <definedName name="EUR_1.kv." localSheetId="18">#REF!</definedName>
    <definedName name="EUR_1.kv." localSheetId="12">#REF!</definedName>
    <definedName name="EUR_1.kv." localSheetId="33">#REF!</definedName>
    <definedName name="EUR_1.kv." localSheetId="32">#REF!</definedName>
    <definedName name="EUR_1.kv." localSheetId="52">#REF!</definedName>
    <definedName name="EUR_1.kv." localSheetId="26">#REF!</definedName>
    <definedName name="EUR_1.kv." localSheetId="35">#REF!</definedName>
    <definedName name="EUR_1.kv." localSheetId="36">#REF!</definedName>
    <definedName name="EUR_1.kv." localSheetId="55">#REF!</definedName>
    <definedName name="EUR_1.kv." localSheetId="4">#REF!</definedName>
    <definedName name="EUR_1.kv." localSheetId="16">#REF!</definedName>
    <definedName name="EUR_1.kv." localSheetId="29">#REF!</definedName>
    <definedName name="EUR_1.kv." localSheetId="53">#REF!</definedName>
    <definedName name="EUR_1.kv." localSheetId="37">#REF!</definedName>
    <definedName name="EUR_1.kv." localSheetId="7">#REF!</definedName>
    <definedName name="EUR_1.kv." localSheetId="8">#REF!</definedName>
    <definedName name="EUR_1.kv." localSheetId="6">#REF!</definedName>
    <definedName name="EUR_1.kv." localSheetId="9">#REF!</definedName>
    <definedName name="EUR_1.kv." localSheetId="34">#REF!</definedName>
    <definedName name="EUR_1.kv.">#REF!</definedName>
    <definedName name="EUR_2.kv." localSheetId="39">#REF!</definedName>
    <definedName name="EUR_2.kv." localSheetId="18">#REF!</definedName>
    <definedName name="EUR_2.kv." localSheetId="12">#REF!</definedName>
    <definedName name="EUR_2.kv." localSheetId="33">#REF!</definedName>
    <definedName name="EUR_2.kv." localSheetId="32">#REF!</definedName>
    <definedName name="EUR_2.kv." localSheetId="52">#REF!</definedName>
    <definedName name="EUR_2.kv." localSheetId="26">#REF!</definedName>
    <definedName name="EUR_2.kv." localSheetId="35">#REF!</definedName>
    <definedName name="EUR_2.kv." localSheetId="36">#REF!</definedName>
    <definedName name="EUR_2.kv." localSheetId="55">#REF!</definedName>
    <definedName name="EUR_2.kv." localSheetId="4">#REF!</definedName>
    <definedName name="EUR_2.kv." localSheetId="16">#REF!</definedName>
    <definedName name="EUR_2.kv." localSheetId="29">#REF!</definedName>
    <definedName name="EUR_2.kv." localSheetId="53">#REF!</definedName>
    <definedName name="EUR_2.kv." localSheetId="37">#REF!</definedName>
    <definedName name="EUR_2.kv." localSheetId="7">#REF!</definedName>
    <definedName name="EUR_2.kv." localSheetId="8">#REF!</definedName>
    <definedName name="EUR_2.kv." localSheetId="6">#REF!</definedName>
    <definedName name="EUR_2.kv." localSheetId="9">#REF!</definedName>
    <definedName name="EUR_2.kv." localSheetId="34">#REF!</definedName>
    <definedName name="EUR_2.kv.">#REF!</definedName>
    <definedName name="EUR_3.kv." localSheetId="39">#REF!</definedName>
    <definedName name="EUR_3.kv." localSheetId="18">#REF!</definedName>
    <definedName name="EUR_3.kv." localSheetId="12">#REF!</definedName>
    <definedName name="EUR_3.kv." localSheetId="33">#REF!</definedName>
    <definedName name="EUR_3.kv." localSheetId="32">#REF!</definedName>
    <definedName name="EUR_3.kv." localSheetId="52">#REF!</definedName>
    <definedName name="EUR_3.kv." localSheetId="26">#REF!</definedName>
    <definedName name="EUR_3.kv." localSheetId="35">#REF!</definedName>
    <definedName name="EUR_3.kv." localSheetId="36">#REF!</definedName>
    <definedName name="EUR_3.kv." localSheetId="55">#REF!</definedName>
    <definedName name="EUR_3.kv." localSheetId="4">#REF!</definedName>
    <definedName name="EUR_3.kv." localSheetId="16">#REF!</definedName>
    <definedName name="EUR_3.kv." localSheetId="29">#REF!</definedName>
    <definedName name="EUR_3.kv." localSheetId="53">#REF!</definedName>
    <definedName name="EUR_3.kv." localSheetId="37">#REF!</definedName>
    <definedName name="EUR_3.kv." localSheetId="7">#REF!</definedName>
    <definedName name="EUR_3.kv." localSheetId="8">#REF!</definedName>
    <definedName name="EUR_3.kv." localSheetId="6">#REF!</definedName>
    <definedName name="EUR_3.kv." localSheetId="9">#REF!</definedName>
    <definedName name="EUR_3.kv." localSheetId="34">#REF!</definedName>
    <definedName name="EUR_3.kv.">#REF!</definedName>
    <definedName name="EUR_30.06." localSheetId="39">#REF!</definedName>
    <definedName name="EUR_30.06." localSheetId="18">#REF!</definedName>
    <definedName name="EUR_30.06." localSheetId="12">#REF!</definedName>
    <definedName name="EUR_30.06." localSheetId="33">#REF!</definedName>
    <definedName name="EUR_30.06." localSheetId="32">#REF!</definedName>
    <definedName name="EUR_30.06." localSheetId="52">#REF!</definedName>
    <definedName name="EUR_30.06." localSheetId="26">#REF!</definedName>
    <definedName name="EUR_30.06." localSheetId="35">#REF!</definedName>
    <definedName name="EUR_30.06." localSheetId="36">#REF!</definedName>
    <definedName name="EUR_30.06." localSheetId="55">#REF!</definedName>
    <definedName name="EUR_30.06." localSheetId="4">#REF!</definedName>
    <definedName name="EUR_30.06." localSheetId="16">#REF!</definedName>
    <definedName name="EUR_30.06." localSheetId="29">#REF!</definedName>
    <definedName name="EUR_30.06." localSheetId="53">#REF!</definedName>
    <definedName name="EUR_30.06." localSheetId="37">#REF!</definedName>
    <definedName name="EUR_30.06." localSheetId="7">#REF!</definedName>
    <definedName name="EUR_30.06." localSheetId="8">#REF!</definedName>
    <definedName name="EUR_30.06." localSheetId="6">#REF!</definedName>
    <definedName name="EUR_30.06." localSheetId="9">#REF!</definedName>
    <definedName name="EUR_30.06." localSheetId="34">#REF!</definedName>
    <definedName name="EUR_30.06.">#REF!</definedName>
    <definedName name="EUR_30.09." localSheetId="39">#REF!</definedName>
    <definedName name="EUR_30.09." localSheetId="18">#REF!</definedName>
    <definedName name="EUR_30.09." localSheetId="12">#REF!</definedName>
    <definedName name="EUR_30.09." localSheetId="33">#REF!</definedName>
    <definedName name="EUR_30.09." localSheetId="32">#REF!</definedName>
    <definedName name="EUR_30.09." localSheetId="52">#REF!</definedName>
    <definedName name="EUR_30.09." localSheetId="26">#REF!</definedName>
    <definedName name="EUR_30.09." localSheetId="35">#REF!</definedName>
    <definedName name="EUR_30.09." localSheetId="36">#REF!</definedName>
    <definedName name="EUR_30.09." localSheetId="55">#REF!</definedName>
    <definedName name="EUR_30.09." localSheetId="4">#REF!</definedName>
    <definedName name="EUR_30.09." localSheetId="16">#REF!</definedName>
    <definedName name="EUR_30.09." localSheetId="29">#REF!</definedName>
    <definedName name="EUR_30.09." localSheetId="53">#REF!</definedName>
    <definedName name="EUR_30.09." localSheetId="37">#REF!</definedName>
    <definedName name="EUR_30.09." localSheetId="7">#REF!</definedName>
    <definedName name="EUR_30.09." localSheetId="8">#REF!</definedName>
    <definedName name="EUR_30.09." localSheetId="6">#REF!</definedName>
    <definedName name="EUR_30.09." localSheetId="9">#REF!</definedName>
    <definedName name="EUR_30.09." localSheetId="34">#REF!</definedName>
    <definedName name="EUR_30.09.">#REF!</definedName>
    <definedName name="EUR_31.03." localSheetId="39">#REF!</definedName>
    <definedName name="EUR_31.03." localSheetId="18">#REF!</definedName>
    <definedName name="EUR_31.03." localSheetId="12">#REF!</definedName>
    <definedName name="EUR_31.03." localSheetId="33">#REF!</definedName>
    <definedName name="EUR_31.03." localSheetId="32">#REF!</definedName>
    <definedName name="EUR_31.03." localSheetId="52">#REF!</definedName>
    <definedName name="EUR_31.03." localSheetId="26">#REF!</definedName>
    <definedName name="EUR_31.03." localSheetId="35">#REF!</definedName>
    <definedName name="EUR_31.03." localSheetId="36">#REF!</definedName>
    <definedName name="EUR_31.03." localSheetId="55">#REF!</definedName>
    <definedName name="EUR_31.03." localSheetId="4">#REF!</definedName>
    <definedName name="EUR_31.03." localSheetId="16">#REF!</definedName>
    <definedName name="EUR_31.03." localSheetId="29">#REF!</definedName>
    <definedName name="EUR_31.03." localSheetId="53">#REF!</definedName>
    <definedName name="EUR_31.03." localSheetId="37">#REF!</definedName>
    <definedName name="EUR_31.03." localSheetId="7">#REF!</definedName>
    <definedName name="EUR_31.03." localSheetId="8">#REF!</definedName>
    <definedName name="EUR_31.03." localSheetId="6">#REF!</definedName>
    <definedName name="EUR_31.03." localSheetId="9">#REF!</definedName>
    <definedName name="EUR_31.03." localSheetId="34">#REF!</definedName>
    <definedName name="EUR_31.03.">#REF!</definedName>
    <definedName name="EUR_4.kv." localSheetId="39">#REF!</definedName>
    <definedName name="EUR_4.kv." localSheetId="18">#REF!</definedName>
    <definedName name="EUR_4.kv." localSheetId="12">#REF!</definedName>
    <definedName name="EUR_4.kv." localSheetId="33">#REF!</definedName>
    <definedName name="EUR_4.kv." localSheetId="32">#REF!</definedName>
    <definedName name="EUR_4.kv." localSheetId="52">#REF!</definedName>
    <definedName name="EUR_4.kv." localSheetId="26">#REF!</definedName>
    <definedName name="EUR_4.kv." localSheetId="35">#REF!</definedName>
    <definedName name="EUR_4.kv." localSheetId="36">#REF!</definedName>
    <definedName name="EUR_4.kv." localSheetId="55">#REF!</definedName>
    <definedName name="EUR_4.kv." localSheetId="4">#REF!</definedName>
    <definedName name="EUR_4.kv." localSheetId="16">#REF!</definedName>
    <definedName name="EUR_4.kv." localSheetId="29">#REF!</definedName>
    <definedName name="EUR_4.kv." localSheetId="53">#REF!</definedName>
    <definedName name="EUR_4.kv." localSheetId="37">#REF!</definedName>
    <definedName name="EUR_4.kv." localSheetId="7">#REF!</definedName>
    <definedName name="EUR_4.kv." localSheetId="8">#REF!</definedName>
    <definedName name="EUR_4.kv." localSheetId="6">#REF!</definedName>
    <definedName name="EUR_4.kv." localSheetId="9">#REF!</definedName>
    <definedName name="EUR_4.kv." localSheetId="34">#REF!</definedName>
    <definedName name="EUR_4.kv.">#REF!</definedName>
    <definedName name="EUR_Primo" localSheetId="39">#REF!</definedName>
    <definedName name="EUR_Primo" localSheetId="18">#REF!</definedName>
    <definedName name="EUR_Primo" localSheetId="12">#REF!</definedName>
    <definedName name="EUR_Primo" localSheetId="33">#REF!</definedName>
    <definedName name="EUR_Primo" localSheetId="32">#REF!</definedName>
    <definedName name="EUR_Primo" localSheetId="52">#REF!</definedName>
    <definedName name="EUR_Primo" localSheetId="26">#REF!</definedName>
    <definedName name="EUR_Primo" localSheetId="35">#REF!</definedName>
    <definedName name="EUR_Primo" localSheetId="36">#REF!</definedName>
    <definedName name="EUR_Primo" localSheetId="55">#REF!</definedName>
    <definedName name="EUR_Primo" localSheetId="4">#REF!</definedName>
    <definedName name="EUR_Primo" localSheetId="16">#REF!</definedName>
    <definedName name="EUR_Primo" localSheetId="29">#REF!</definedName>
    <definedName name="EUR_Primo" localSheetId="53">#REF!</definedName>
    <definedName name="EUR_Primo" localSheetId="37">#REF!</definedName>
    <definedName name="EUR_Primo" localSheetId="7">#REF!</definedName>
    <definedName name="EUR_Primo" localSheetId="8">#REF!</definedName>
    <definedName name="EUR_Primo" localSheetId="6">#REF!</definedName>
    <definedName name="EUR_Primo" localSheetId="9">#REF!</definedName>
    <definedName name="EUR_Primo" localSheetId="34">#REF!</definedName>
    <definedName name="EUR_Primo">#REF!</definedName>
    <definedName name="EUR_Ultimo" localSheetId="39">#REF!</definedName>
    <definedName name="EUR_Ultimo" localSheetId="18">#REF!</definedName>
    <definedName name="EUR_Ultimo" localSheetId="12">#REF!</definedName>
    <definedName name="EUR_Ultimo" localSheetId="33">#REF!</definedName>
    <definedName name="EUR_Ultimo" localSheetId="32">#REF!</definedName>
    <definedName name="EUR_Ultimo" localSheetId="52">#REF!</definedName>
    <definedName name="EUR_Ultimo" localSheetId="26">#REF!</definedName>
    <definedName name="EUR_Ultimo" localSheetId="35">#REF!</definedName>
    <definedName name="EUR_Ultimo" localSheetId="36">#REF!</definedName>
    <definedName name="EUR_Ultimo" localSheetId="55">#REF!</definedName>
    <definedName name="EUR_Ultimo" localSheetId="4">#REF!</definedName>
    <definedName name="EUR_Ultimo" localSheetId="16">#REF!</definedName>
    <definedName name="EUR_Ultimo" localSheetId="29">#REF!</definedName>
    <definedName name="EUR_Ultimo" localSheetId="53">#REF!</definedName>
    <definedName name="EUR_Ultimo" localSheetId="37">#REF!</definedName>
    <definedName name="EUR_Ultimo" localSheetId="7">#REF!</definedName>
    <definedName name="EUR_Ultimo" localSheetId="8">#REF!</definedName>
    <definedName name="EUR_Ultimo" localSheetId="6">#REF!</definedName>
    <definedName name="EUR_Ultimo" localSheetId="9">#REF!</definedName>
    <definedName name="EUR_Ultimo" localSheetId="34">#REF!</definedName>
    <definedName name="EUR_Ultimo">#REF!</definedName>
    <definedName name="euro" localSheetId="39">'[75]KF 97-01'!$Q$39</definedName>
    <definedName name="euro" localSheetId="52">'[76]KF 97-01'!$Q$39</definedName>
    <definedName name="euro" localSheetId="35">'[76]KF 97-01'!$Q$39</definedName>
    <definedName name="euro" localSheetId="36">'[75]KF 97-01'!$Q$39</definedName>
    <definedName name="euro" localSheetId="55">'[77]KF 97-01'!$Q$39</definedName>
    <definedName name="euro" localSheetId="29">'[76]KF 97-01'!$Q$39</definedName>
    <definedName name="euro" localSheetId="53">'[78]KF 97-01'!$Q$39</definedName>
    <definedName name="euro" localSheetId="7">'[79]KF 97-01'!$Q$39</definedName>
    <definedName name="euro" localSheetId="8">'[79]KF 97-01'!$Q$39</definedName>
    <definedName name="euro" localSheetId="6">'[79]KF 97-01'!$Q$39</definedName>
    <definedName name="euro">'[80]KF 97-01'!$Q$39</definedName>
    <definedName name="Euro01" localSheetId="39">[38]Valutakurser!$F$8</definedName>
    <definedName name="Euro01" localSheetId="52">[39]Valutakurser!$F$8</definedName>
    <definedName name="Euro01" localSheetId="35">[39]Valutakurser!$F$8</definedName>
    <definedName name="Euro01" localSheetId="36">[38]Valutakurser!$F$8</definedName>
    <definedName name="Euro01" localSheetId="55">[40]Valutakurser!$F$8</definedName>
    <definedName name="Euro01" localSheetId="29">[39]Valutakurser!$F$8</definedName>
    <definedName name="Euro01" localSheetId="53">[41]Valutakurser!$F$8</definedName>
    <definedName name="Euro01" localSheetId="7">[42]Valutakurser!$F$8</definedName>
    <definedName name="Euro01" localSheetId="8">[42]Valutakurser!$F$8</definedName>
    <definedName name="Euro01" localSheetId="6">[42]Valutakurser!$F$8</definedName>
    <definedName name="Euro01">[43]Valutakurser!$F$8</definedName>
    <definedName name="Euro02" localSheetId="39">[38]Valutakurser!$G$8</definedName>
    <definedName name="Euro02" localSheetId="52">[39]Valutakurser!$G$8</definedName>
    <definedName name="Euro02" localSheetId="35">[39]Valutakurser!$G$8</definedName>
    <definedName name="Euro02" localSheetId="36">[38]Valutakurser!$G$8</definedName>
    <definedName name="Euro02" localSheetId="55">[40]Valutakurser!$G$8</definedName>
    <definedName name="Euro02" localSheetId="29">[39]Valutakurser!$G$8</definedName>
    <definedName name="Euro02" localSheetId="53">[41]Valutakurser!$G$8</definedName>
    <definedName name="Euro02" localSheetId="7">[42]Valutakurser!$G$8</definedName>
    <definedName name="Euro02" localSheetId="8">[42]Valutakurser!$G$8</definedName>
    <definedName name="Euro02" localSheetId="6">[42]Valutakurser!$G$8</definedName>
    <definedName name="Euro02">[43]Valutakurser!$G$8</definedName>
    <definedName name="Euro03" localSheetId="39">[38]Valutakurser!$H$8</definedName>
    <definedName name="Euro03" localSheetId="52">[39]Valutakurser!$H$8</definedName>
    <definedName name="Euro03" localSheetId="35">[39]Valutakurser!$H$8</definedName>
    <definedName name="Euro03" localSheetId="36">[38]Valutakurser!$H$8</definedName>
    <definedName name="Euro03" localSheetId="55">[40]Valutakurser!$H$8</definedName>
    <definedName name="Euro03" localSheetId="29">[39]Valutakurser!$H$8</definedName>
    <definedName name="Euro03" localSheetId="53">[41]Valutakurser!$H$8</definedName>
    <definedName name="Euro03" localSheetId="7">[42]Valutakurser!$H$8</definedName>
    <definedName name="Euro03" localSheetId="8">[42]Valutakurser!$H$8</definedName>
    <definedName name="Euro03" localSheetId="6">[42]Valutakurser!$H$8</definedName>
    <definedName name="Euro03">[43]Valutakurser!$H$8</definedName>
    <definedName name="Euro04" localSheetId="39">[38]Valutakurser!$I$8</definedName>
    <definedName name="Euro04" localSheetId="52">[39]Valutakurser!$I$8</definedName>
    <definedName name="Euro04" localSheetId="35">[39]Valutakurser!$I$8</definedName>
    <definedName name="Euro04" localSheetId="36">[38]Valutakurser!$I$8</definedName>
    <definedName name="Euro04" localSheetId="55">[40]Valutakurser!$I$8</definedName>
    <definedName name="Euro04" localSheetId="29">[39]Valutakurser!$I$8</definedName>
    <definedName name="Euro04" localSheetId="53">[41]Valutakurser!$I$8</definedName>
    <definedName name="Euro04" localSheetId="7">[42]Valutakurser!$I$8</definedName>
    <definedName name="Euro04" localSheetId="8">[42]Valutakurser!$I$8</definedName>
    <definedName name="Euro04" localSheetId="6">[42]Valutakurser!$I$8</definedName>
    <definedName name="Euro04">[43]Valutakurser!$I$8</definedName>
    <definedName name="Euro05" localSheetId="39">[38]Valutakurser!$J$8</definedName>
    <definedName name="Euro05" localSheetId="52">[39]Valutakurser!$J$8</definedName>
    <definedName name="Euro05" localSheetId="35">[39]Valutakurser!$J$8</definedName>
    <definedName name="Euro05" localSheetId="36">[38]Valutakurser!$J$8</definedName>
    <definedName name="Euro05" localSheetId="55">[40]Valutakurser!$J$8</definedName>
    <definedName name="Euro05" localSheetId="29">[39]Valutakurser!$J$8</definedName>
    <definedName name="Euro05" localSheetId="53">[41]Valutakurser!$J$8</definedName>
    <definedName name="Euro05" localSheetId="7">[42]Valutakurser!$J$8</definedName>
    <definedName name="Euro05" localSheetId="8">[42]Valutakurser!$J$8</definedName>
    <definedName name="Euro05" localSheetId="6">[42]Valutakurser!$J$8</definedName>
    <definedName name="Euro05">[43]Valutakurser!$J$8</definedName>
    <definedName name="Euro06" localSheetId="39">[38]Valutakurser!$K$8</definedName>
    <definedName name="Euro06" localSheetId="52">[39]Valutakurser!$K$8</definedName>
    <definedName name="Euro06" localSheetId="35">[39]Valutakurser!$K$8</definedName>
    <definedName name="Euro06" localSheetId="36">[38]Valutakurser!$K$8</definedName>
    <definedName name="Euro06" localSheetId="55">[40]Valutakurser!$K$8</definedName>
    <definedName name="Euro06" localSheetId="29">[39]Valutakurser!$K$8</definedName>
    <definedName name="Euro06" localSheetId="53">[41]Valutakurser!$K$8</definedName>
    <definedName name="Euro06" localSheetId="7">[42]Valutakurser!$K$8</definedName>
    <definedName name="Euro06" localSheetId="8">[42]Valutakurser!$K$8</definedName>
    <definedName name="Euro06" localSheetId="6">[42]Valutakurser!$K$8</definedName>
    <definedName name="Euro06">[43]Valutakurser!$K$8</definedName>
    <definedName name="Euro07" localSheetId="39">[38]Valutakurser!$L$8</definedName>
    <definedName name="Euro07" localSheetId="52">[39]Valutakurser!$L$8</definedName>
    <definedName name="Euro07" localSheetId="35">[39]Valutakurser!$L$8</definedName>
    <definedName name="Euro07" localSheetId="36">[38]Valutakurser!$L$8</definedName>
    <definedName name="Euro07" localSheetId="55">[40]Valutakurser!$L$8</definedName>
    <definedName name="Euro07" localSheetId="29">[39]Valutakurser!$L$8</definedName>
    <definedName name="Euro07" localSheetId="53">[41]Valutakurser!$L$8</definedName>
    <definedName name="Euro07" localSheetId="7">[42]Valutakurser!$L$8</definedName>
    <definedName name="Euro07" localSheetId="8">[42]Valutakurser!$L$8</definedName>
    <definedName name="Euro07" localSheetId="6">[42]Valutakurser!$L$8</definedName>
    <definedName name="Euro07">[43]Valutakurser!$L$8</definedName>
    <definedName name="Euro08" localSheetId="39">[38]Valutakurser!$M$8</definedName>
    <definedName name="Euro08" localSheetId="52">[39]Valutakurser!$M$8</definedName>
    <definedName name="Euro08" localSheetId="35">[39]Valutakurser!$M$8</definedName>
    <definedName name="Euro08" localSheetId="36">[38]Valutakurser!$M$8</definedName>
    <definedName name="Euro08" localSheetId="55">[40]Valutakurser!$M$8</definedName>
    <definedName name="Euro08" localSheetId="29">[39]Valutakurser!$M$8</definedName>
    <definedName name="Euro08" localSheetId="53">[41]Valutakurser!$M$8</definedName>
    <definedName name="Euro08" localSheetId="7">[42]Valutakurser!$M$8</definedName>
    <definedName name="Euro08" localSheetId="8">[42]Valutakurser!$M$8</definedName>
    <definedName name="Euro08" localSheetId="6">[42]Valutakurser!$M$8</definedName>
    <definedName name="Euro08">[43]Valutakurser!$M$8</definedName>
    <definedName name="Euro09" localSheetId="39">[38]Valutakurser!$N$8</definedName>
    <definedName name="Euro09" localSheetId="52">[39]Valutakurser!$N$8</definedName>
    <definedName name="Euro09" localSheetId="35">[39]Valutakurser!$N$8</definedName>
    <definedName name="Euro09" localSheetId="36">[38]Valutakurser!$N$8</definedName>
    <definedName name="Euro09" localSheetId="55">[40]Valutakurser!$N$8</definedName>
    <definedName name="Euro09" localSheetId="29">[39]Valutakurser!$N$8</definedName>
    <definedName name="Euro09" localSheetId="53">[41]Valutakurser!$N$8</definedName>
    <definedName name="Euro09" localSheetId="7">[42]Valutakurser!$N$8</definedName>
    <definedName name="Euro09" localSheetId="8">[42]Valutakurser!$N$8</definedName>
    <definedName name="Euro09" localSheetId="6">[42]Valutakurser!$N$8</definedName>
    <definedName name="Euro09">[43]Valutakurser!$N$8</definedName>
    <definedName name="Euro10" localSheetId="39">[38]Valutakurser!$O$8</definedName>
    <definedName name="Euro10" localSheetId="52">[39]Valutakurser!$O$8</definedName>
    <definedName name="Euro10" localSheetId="35">[39]Valutakurser!$O$8</definedName>
    <definedName name="Euro10" localSheetId="36">[38]Valutakurser!$O$8</definedName>
    <definedName name="Euro10" localSheetId="55">[40]Valutakurser!$O$8</definedName>
    <definedName name="Euro10" localSheetId="29">[39]Valutakurser!$O$8</definedName>
    <definedName name="Euro10" localSheetId="53">[41]Valutakurser!$O$8</definedName>
    <definedName name="Euro10" localSheetId="7">[42]Valutakurser!$O$8</definedName>
    <definedName name="Euro10" localSheetId="8">[42]Valutakurser!$O$8</definedName>
    <definedName name="Euro10" localSheetId="6">[42]Valutakurser!$O$8</definedName>
    <definedName name="Euro10">[43]Valutakurser!$O$8</definedName>
    <definedName name="Euro11" localSheetId="39">[38]Valutakurser!$P$8</definedName>
    <definedName name="Euro11" localSheetId="52">[39]Valutakurser!$P$8</definedName>
    <definedName name="Euro11" localSheetId="35">[39]Valutakurser!$P$8</definedName>
    <definedName name="Euro11" localSheetId="36">[38]Valutakurser!$P$8</definedName>
    <definedName name="Euro11" localSheetId="55">[40]Valutakurser!$P$8</definedName>
    <definedName name="Euro11" localSheetId="29">[39]Valutakurser!$P$8</definedName>
    <definedName name="Euro11" localSheetId="53">[41]Valutakurser!$P$8</definedName>
    <definedName name="Euro11" localSheetId="7">[42]Valutakurser!$P$8</definedName>
    <definedName name="Euro11" localSheetId="8">[42]Valutakurser!$P$8</definedName>
    <definedName name="Euro11" localSheetId="6">[42]Valutakurser!$P$8</definedName>
    <definedName name="Euro11">[43]Valutakurser!$P$8</definedName>
    <definedName name="Euro12" localSheetId="39">[38]Valutakurser!$Q$8</definedName>
    <definedName name="Euro12" localSheetId="52">[39]Valutakurser!$Q$8</definedName>
    <definedName name="Euro12" localSheetId="35">[39]Valutakurser!$Q$8</definedName>
    <definedName name="Euro12" localSheetId="36">[38]Valutakurser!$Q$8</definedName>
    <definedName name="Euro12" localSheetId="55">[40]Valutakurser!$Q$8</definedName>
    <definedName name="Euro12" localSheetId="29">[39]Valutakurser!$Q$8</definedName>
    <definedName name="Euro12" localSheetId="53">[41]Valutakurser!$Q$8</definedName>
    <definedName name="Euro12" localSheetId="7">[42]Valutakurser!$Q$8</definedName>
    <definedName name="Euro12" localSheetId="8">[42]Valutakurser!$Q$8</definedName>
    <definedName name="Euro12" localSheetId="6">[42]Valutakurser!$Q$8</definedName>
    <definedName name="Euro12">[43]Valutakurser!$Q$8</definedName>
    <definedName name="EuroBeregnet" localSheetId="39">[38]Investment_assets!$C$47:$AX$55</definedName>
    <definedName name="EuroBeregnet" localSheetId="52">[39]Investment_assets!$C$47:$AX$55</definedName>
    <definedName name="EuroBeregnet" localSheetId="35">[39]Investment_assets!$C$47:$AX$55</definedName>
    <definedName name="EuroBeregnet" localSheetId="36">[38]Investment_assets!$C$47:$AX$55</definedName>
    <definedName name="EuroBeregnet" localSheetId="55">[40]Investment_assets!$C$47:$AX$55</definedName>
    <definedName name="EuroBeregnet" localSheetId="29">[39]Investment_assets!$C$47:$AX$55</definedName>
    <definedName name="EuroBeregnet" localSheetId="53">[41]Investment_assets!$C$47:$AX$55</definedName>
    <definedName name="EuroBeregnet" localSheetId="7">[42]Investment_assets!$C$47:$AX$55</definedName>
    <definedName name="EuroBeregnet" localSheetId="8">[42]Investment_assets!$C$47:$AX$55</definedName>
    <definedName name="EuroBeregnet" localSheetId="6">[42]Investment_assets!$C$47:$AX$55</definedName>
    <definedName name="EuroBeregnet">[43]Investment_assets!$C$47:$AX$55</definedName>
    <definedName name="EuroKurs1" localSheetId="39">[38]HelpSheet!$G$21</definedName>
    <definedName name="EuroKurs1" localSheetId="52">[39]HelpSheet!$G$21</definedName>
    <definedName name="EuroKurs1" localSheetId="35">[39]HelpSheet!$G$21</definedName>
    <definedName name="EuroKurs1" localSheetId="36">[38]HelpSheet!$G$21</definedName>
    <definedName name="EuroKurs1" localSheetId="55">[40]HelpSheet!$G$21</definedName>
    <definedName name="EuroKurs1" localSheetId="29">[39]HelpSheet!$G$21</definedName>
    <definedName name="EuroKurs1" localSheetId="53">[41]HelpSheet!$G$21</definedName>
    <definedName name="EuroKurs1" localSheetId="7">[42]HelpSheet!$G$21</definedName>
    <definedName name="EuroKurs1" localSheetId="8">[42]HelpSheet!$G$21</definedName>
    <definedName name="EuroKurs1" localSheetId="6">[42]HelpSheet!$G$21</definedName>
    <definedName name="EuroKurs1">[43]HelpSheet!$G$21</definedName>
    <definedName name="EuroKurs2" localSheetId="39">[38]HelpSheet!$G$23</definedName>
    <definedName name="EuroKurs2" localSheetId="52">[39]HelpSheet!$G$23</definedName>
    <definedName name="EuroKurs2" localSheetId="35">[39]HelpSheet!$G$23</definedName>
    <definedName name="EuroKurs2" localSheetId="36">[38]HelpSheet!$G$23</definedName>
    <definedName name="EuroKurs2" localSheetId="55">[40]HelpSheet!$G$23</definedName>
    <definedName name="EuroKurs2" localSheetId="29">[39]HelpSheet!$G$23</definedName>
    <definedName name="EuroKurs2" localSheetId="53">[41]HelpSheet!$G$23</definedName>
    <definedName name="EuroKurs2" localSheetId="7">[42]HelpSheet!$G$23</definedName>
    <definedName name="EuroKurs2" localSheetId="8">[42]HelpSheet!$G$23</definedName>
    <definedName name="EuroKurs2" localSheetId="6">[42]HelpSheet!$G$23</definedName>
    <definedName name="EuroKurs2">[43]HelpSheet!$G$23</definedName>
    <definedName name="EuroKurs3" localSheetId="39">[38]HelpSheet!$G$25</definedName>
    <definedName name="EuroKurs3" localSheetId="52">[39]HelpSheet!$G$25</definedName>
    <definedName name="EuroKurs3" localSheetId="35">[39]HelpSheet!$G$25</definedName>
    <definedName name="EuroKurs3" localSheetId="36">[38]HelpSheet!$G$25</definedName>
    <definedName name="EuroKurs3" localSheetId="55">[40]HelpSheet!$G$25</definedName>
    <definedName name="EuroKurs3" localSheetId="29">[39]HelpSheet!$G$25</definedName>
    <definedName name="EuroKurs3" localSheetId="53">[41]HelpSheet!$G$25</definedName>
    <definedName name="EuroKurs3" localSheetId="7">[42]HelpSheet!$G$25</definedName>
    <definedName name="EuroKurs3" localSheetId="8">[42]HelpSheet!$G$25</definedName>
    <definedName name="EuroKurs3" localSheetId="6">[42]HelpSheet!$G$25</definedName>
    <definedName name="EuroKurs3">[43]HelpSheet!$G$25</definedName>
    <definedName name="EuroLastYear" localSheetId="39">[38]Valutakurser!$E$8</definedName>
    <definedName name="EuroLastYear" localSheetId="52">[39]Valutakurser!$E$8</definedName>
    <definedName name="EuroLastYear" localSheetId="35">[39]Valutakurser!$E$8</definedName>
    <definedName name="EuroLastYear" localSheetId="36">[38]Valutakurser!$E$8</definedName>
    <definedName name="EuroLastYear" localSheetId="55">[40]Valutakurser!$E$8</definedName>
    <definedName name="EuroLastYear" localSheetId="29">[39]Valutakurser!$E$8</definedName>
    <definedName name="EuroLastYear" localSheetId="53">[41]Valutakurser!$E$8</definedName>
    <definedName name="EuroLastYear" localSheetId="7">[42]Valutakurser!$E$8</definedName>
    <definedName name="EuroLastYear" localSheetId="8">[42]Valutakurser!$E$8</definedName>
    <definedName name="EuroLastYear" localSheetId="6">[42]Valutakurser!$E$8</definedName>
    <definedName name="EuroLastYear">[43]Valutakurser!$E$8</definedName>
    <definedName name="Exch.rate" localSheetId="39">'[81]LTS&amp;L'!$I$5</definedName>
    <definedName name="Exch.rate" localSheetId="52">'[82]LTS&amp;L'!$I$5</definedName>
    <definedName name="Exch.rate" localSheetId="35">'[82]LTS&amp;L'!$I$5</definedName>
    <definedName name="Exch.rate" localSheetId="36">'[81]LTS&amp;L'!$I$5</definedName>
    <definedName name="Exch.rate" localSheetId="55">'[83]LTS&amp;L'!$I$5</definedName>
    <definedName name="Exch.rate" localSheetId="29">'[82]LTS&amp;L'!$I$5</definedName>
    <definedName name="Exch.rate" localSheetId="53">'[84]LTS&amp;L'!$I$5</definedName>
    <definedName name="Exch.rate" localSheetId="7">'[85]LTS&amp;L'!$I$5</definedName>
    <definedName name="Exch.rate" localSheetId="8">'[85]LTS&amp;L'!$I$5</definedName>
    <definedName name="Exch.rate" localSheetId="6">'[85]LTS&amp;L'!$I$5</definedName>
    <definedName name="Exch.rate">'[86]LTS&amp;L'!$I$5</definedName>
    <definedName name="exchange" localSheetId="39">#REF!</definedName>
    <definedName name="exchange" localSheetId="18">#REF!</definedName>
    <definedName name="exchange" localSheetId="12">#REF!</definedName>
    <definedName name="exchange" localSheetId="33">#REF!</definedName>
    <definedName name="exchange" localSheetId="32">#REF!</definedName>
    <definedName name="exchange" localSheetId="52">#REF!</definedName>
    <definedName name="exchange" localSheetId="26">#REF!</definedName>
    <definedName name="exchange" localSheetId="35">#REF!</definedName>
    <definedName name="exchange" localSheetId="36">#REF!</definedName>
    <definedName name="exchange" localSheetId="55">#REF!</definedName>
    <definedName name="exchange" localSheetId="4">#REF!</definedName>
    <definedName name="exchange" localSheetId="16">#REF!</definedName>
    <definedName name="exchange" localSheetId="29">#REF!</definedName>
    <definedName name="exchange" localSheetId="53">#REF!</definedName>
    <definedName name="exchange" localSheetId="37">#REF!</definedName>
    <definedName name="exchange" localSheetId="7">#REF!</definedName>
    <definedName name="exchange" localSheetId="8">#REF!</definedName>
    <definedName name="exchange" localSheetId="6">#REF!</definedName>
    <definedName name="exchange" localSheetId="9">#REF!</definedName>
    <definedName name="exchange" localSheetId="34">#REF!</definedName>
    <definedName name="exchange">#REF!</definedName>
    <definedName name="Exchange_rates_applied" localSheetId="39">#REF!</definedName>
    <definedName name="Exchange_rates_applied" localSheetId="18">#REF!</definedName>
    <definedName name="Exchange_rates_applied" localSheetId="12">#REF!</definedName>
    <definedName name="Exchange_rates_applied" localSheetId="33">#REF!</definedName>
    <definedName name="Exchange_rates_applied" localSheetId="32">#REF!</definedName>
    <definedName name="Exchange_rates_applied" localSheetId="52">#REF!</definedName>
    <definedName name="Exchange_rates_applied" localSheetId="26">#REF!</definedName>
    <definedName name="Exchange_rates_applied" localSheetId="35">#REF!</definedName>
    <definedName name="Exchange_rates_applied" localSheetId="36">#REF!</definedName>
    <definedName name="Exchange_rates_applied" localSheetId="55">#REF!</definedName>
    <definedName name="Exchange_rates_applied" localSheetId="4">#REF!</definedName>
    <definedName name="Exchange_rates_applied" localSheetId="16">#REF!</definedName>
    <definedName name="Exchange_rates_applied" localSheetId="29">#REF!</definedName>
    <definedName name="Exchange_rates_applied" localSheetId="53">#REF!</definedName>
    <definedName name="Exchange_rates_applied" localSheetId="37">#REF!</definedName>
    <definedName name="Exchange_rates_applied" localSheetId="7">#REF!</definedName>
    <definedName name="Exchange_rates_applied" localSheetId="8">#REF!</definedName>
    <definedName name="Exchange_rates_applied" localSheetId="6">#REF!</definedName>
    <definedName name="Exchange_rates_applied" localSheetId="9">#REF!</definedName>
    <definedName name="Exchange_rates_applied" localSheetId="34">#REF!</definedName>
    <definedName name="Exchange_rates_applied">#REF!</definedName>
    <definedName name="_xlnm.Extract" localSheetId="39">#REF!</definedName>
    <definedName name="_xlnm.Extract" localSheetId="18">#REF!</definedName>
    <definedName name="_xlnm.Extract" localSheetId="12">#REF!</definedName>
    <definedName name="_xlnm.Extract" localSheetId="33">#REF!</definedName>
    <definedName name="_xlnm.Extract" localSheetId="32">#REF!</definedName>
    <definedName name="_xlnm.Extract" localSheetId="52">#REF!</definedName>
    <definedName name="_xlnm.Extract" localSheetId="26">#REF!</definedName>
    <definedName name="_xlnm.Extract" localSheetId="35">#REF!</definedName>
    <definedName name="_xlnm.Extract" localSheetId="36">#REF!</definedName>
    <definedName name="_xlnm.Extract" localSheetId="55">#REF!</definedName>
    <definedName name="_xlnm.Extract" localSheetId="4">#REF!</definedName>
    <definedName name="_xlnm.Extract" localSheetId="16">#REF!</definedName>
    <definedName name="_xlnm.Extract" localSheetId="29">#REF!</definedName>
    <definedName name="_xlnm.Extract" localSheetId="53">#REF!</definedName>
    <definedName name="_xlnm.Extract" localSheetId="37">#REF!</definedName>
    <definedName name="_xlnm.Extract" localSheetId="7">#REF!</definedName>
    <definedName name="_xlnm.Extract" localSheetId="8">#REF!</definedName>
    <definedName name="_xlnm.Extract" localSheetId="6">#REF!</definedName>
    <definedName name="_xlnm.Extract" localSheetId="9">#REF!</definedName>
    <definedName name="_xlnm.Extract" localSheetId="34">#REF!</definedName>
    <definedName name="_xlnm.Extract">#REF!</definedName>
    <definedName name="ff" localSheetId="39">[87]English!$B$162:$I$213</definedName>
    <definedName name="ff" localSheetId="52">[88]English!$B$162:$I$213</definedName>
    <definedName name="ff" localSheetId="35">[88]English!$B$162:$I$213</definedName>
    <definedName name="ff" localSheetId="36">[87]English!$B$162:$I$213</definedName>
    <definedName name="ff" localSheetId="55">[89]English!$B$162:$I$213</definedName>
    <definedName name="ff" localSheetId="29">[88]English!$B$162:$I$213</definedName>
    <definedName name="ff" localSheetId="53">[90]English!$B$162:$I$213</definedName>
    <definedName name="ff" localSheetId="7">[91]English!$B$162:$I$213</definedName>
    <definedName name="ff" localSheetId="8">[91]English!$B$162:$I$213</definedName>
    <definedName name="ff" localSheetId="6">[91]English!$B$162:$I$213</definedName>
    <definedName name="ff">[92]English!$B$162:$I$213</definedName>
    <definedName name="FI_EURO_V" localSheetId="39">[57]Sheet1!$C$13</definedName>
    <definedName name="FI_EURO_V" localSheetId="52">[58]Sheet1!$C$13</definedName>
    <definedName name="FI_EURO_V" localSheetId="35">[58]Sheet1!$C$13</definedName>
    <definedName name="FI_EURO_V" localSheetId="36">[57]Sheet1!$C$13</definedName>
    <definedName name="FI_EURO_V" localSheetId="55">[59]Sheet1!$C$13</definedName>
    <definedName name="FI_EURO_V" localSheetId="29">[58]Sheet1!$C$13</definedName>
    <definedName name="FI_EURO_V" localSheetId="53">[60]Sheet1!$C$13</definedName>
    <definedName name="FI_EURO_V" localSheetId="7">[61]Sheet1!$C$13</definedName>
    <definedName name="FI_EURO_V" localSheetId="8">[61]Sheet1!$C$13</definedName>
    <definedName name="FI_EURO_V" localSheetId="6">[61]Sheet1!$C$13</definedName>
    <definedName name="FI_EURO_V">[62]Sheet1!$C$13</definedName>
    <definedName name="FID" localSheetId="39">#REF!</definedName>
    <definedName name="FID" localSheetId="18">#REF!</definedName>
    <definedName name="FID" localSheetId="12">#REF!</definedName>
    <definedName name="FID" localSheetId="33">#REF!</definedName>
    <definedName name="FID" localSheetId="32">#REF!</definedName>
    <definedName name="FID" localSheetId="52">#REF!</definedName>
    <definedName name="FID" localSheetId="26">#REF!</definedName>
    <definedName name="FID" localSheetId="35">#REF!</definedName>
    <definedName name="FID" localSheetId="36">#REF!</definedName>
    <definedName name="FID" localSheetId="55">#REF!</definedName>
    <definedName name="FID" localSheetId="4">#REF!</definedName>
    <definedName name="FID" localSheetId="16">#REF!</definedName>
    <definedName name="FID" localSheetId="29">#REF!</definedName>
    <definedName name="FID" localSheetId="53">#REF!</definedName>
    <definedName name="FID" localSheetId="37">#REF!</definedName>
    <definedName name="FID" localSheetId="7">#REF!</definedName>
    <definedName name="FID" localSheetId="8">#REF!</definedName>
    <definedName name="FID" localSheetId="6">#REF!</definedName>
    <definedName name="FID" localSheetId="9">#REF!</definedName>
    <definedName name="FID" localSheetId="34">#REF!</definedName>
    <definedName name="FID">#REF!</definedName>
    <definedName name="fid_sosi" localSheetId="39">#REF!</definedName>
    <definedName name="fid_sosi" localSheetId="18">#REF!</definedName>
    <definedName name="fid_sosi" localSheetId="12">#REF!</definedName>
    <definedName name="fid_sosi" localSheetId="33">#REF!</definedName>
    <definedName name="fid_sosi" localSheetId="32">#REF!</definedName>
    <definedName name="fid_sosi" localSheetId="52">#REF!</definedName>
    <definedName name="fid_sosi" localSheetId="26">#REF!</definedName>
    <definedName name="fid_sosi" localSheetId="35">#REF!</definedName>
    <definedName name="fid_sosi" localSheetId="36">#REF!</definedName>
    <definedName name="fid_sosi" localSheetId="55">#REF!</definedName>
    <definedName name="fid_sosi" localSheetId="4">#REF!</definedName>
    <definedName name="fid_sosi" localSheetId="16">#REF!</definedName>
    <definedName name="fid_sosi" localSheetId="29">#REF!</definedName>
    <definedName name="fid_sosi" localSheetId="53">#REF!</definedName>
    <definedName name="fid_sosi" localSheetId="37">#REF!</definedName>
    <definedName name="fid_sosi" localSheetId="7">#REF!</definedName>
    <definedName name="fid_sosi" localSheetId="8">#REF!</definedName>
    <definedName name="fid_sosi" localSheetId="6">#REF!</definedName>
    <definedName name="fid_sosi" localSheetId="9">#REF!</definedName>
    <definedName name="fid_sosi" localSheetId="34">#REF!</definedName>
    <definedName name="fid_sosi">#REF!</definedName>
    <definedName name="FIM_1.kv." localSheetId="39">#REF!</definedName>
    <definedName name="FIM_1.kv." localSheetId="18">#REF!</definedName>
    <definedName name="FIM_1.kv." localSheetId="12">#REF!</definedName>
    <definedName name="FIM_1.kv." localSheetId="33">#REF!</definedName>
    <definedName name="FIM_1.kv." localSheetId="32">#REF!</definedName>
    <definedName name="FIM_1.kv." localSheetId="52">#REF!</definedName>
    <definedName name="FIM_1.kv." localSheetId="26">#REF!</definedName>
    <definedName name="FIM_1.kv." localSheetId="35">#REF!</definedName>
    <definedName name="FIM_1.kv." localSheetId="36">#REF!</definedName>
    <definedName name="FIM_1.kv." localSheetId="55">#REF!</definedName>
    <definedName name="FIM_1.kv." localSheetId="4">#REF!</definedName>
    <definedName name="FIM_1.kv." localSheetId="16">#REF!</definedName>
    <definedName name="FIM_1.kv." localSheetId="29">#REF!</definedName>
    <definedName name="FIM_1.kv." localSheetId="53">#REF!</definedName>
    <definedName name="FIM_1.kv." localSheetId="37">#REF!</definedName>
    <definedName name="FIM_1.kv." localSheetId="7">#REF!</definedName>
    <definedName name="FIM_1.kv." localSheetId="8">#REF!</definedName>
    <definedName name="FIM_1.kv." localSheetId="6">#REF!</definedName>
    <definedName name="FIM_1.kv." localSheetId="9">#REF!</definedName>
    <definedName name="FIM_1.kv." localSheetId="34">#REF!</definedName>
    <definedName name="FIM_1.kv.">#REF!</definedName>
    <definedName name="FIM_2.kv." localSheetId="39">#REF!</definedName>
    <definedName name="FIM_2.kv." localSheetId="18">#REF!</definedName>
    <definedName name="FIM_2.kv." localSheetId="12">#REF!</definedName>
    <definedName name="FIM_2.kv." localSheetId="33">#REF!</definedName>
    <definedName name="FIM_2.kv." localSheetId="32">#REF!</definedName>
    <definedName name="FIM_2.kv." localSheetId="52">#REF!</definedName>
    <definedName name="FIM_2.kv." localSheetId="26">#REF!</definedName>
    <definedName name="FIM_2.kv." localSheetId="35">#REF!</definedName>
    <definedName name="FIM_2.kv." localSheetId="36">#REF!</definedName>
    <definedName name="FIM_2.kv." localSheetId="55">#REF!</definedName>
    <definedName name="FIM_2.kv." localSheetId="4">#REF!</definedName>
    <definedName name="FIM_2.kv." localSheetId="16">#REF!</definedName>
    <definedName name="FIM_2.kv." localSheetId="29">#REF!</definedName>
    <definedName name="FIM_2.kv." localSheetId="53">#REF!</definedName>
    <definedName name="FIM_2.kv." localSheetId="37">#REF!</definedName>
    <definedName name="FIM_2.kv." localSheetId="7">#REF!</definedName>
    <definedName name="FIM_2.kv." localSheetId="8">#REF!</definedName>
    <definedName name="FIM_2.kv." localSheetId="6">#REF!</definedName>
    <definedName name="FIM_2.kv." localSheetId="9">#REF!</definedName>
    <definedName name="FIM_2.kv." localSheetId="34">#REF!</definedName>
    <definedName name="FIM_2.kv.">#REF!</definedName>
    <definedName name="FIM_3.kv." localSheetId="39">#REF!</definedName>
    <definedName name="FIM_3.kv." localSheetId="18">#REF!</definedName>
    <definedName name="FIM_3.kv." localSheetId="12">#REF!</definedName>
    <definedName name="FIM_3.kv." localSheetId="33">#REF!</definedName>
    <definedName name="FIM_3.kv." localSheetId="32">#REF!</definedName>
    <definedName name="FIM_3.kv." localSheetId="52">#REF!</definedName>
    <definedName name="FIM_3.kv." localSheetId="26">#REF!</definedName>
    <definedName name="FIM_3.kv." localSheetId="35">#REF!</definedName>
    <definedName name="FIM_3.kv." localSheetId="36">#REF!</definedName>
    <definedName name="FIM_3.kv." localSheetId="55">#REF!</definedName>
    <definedName name="FIM_3.kv." localSheetId="4">#REF!</definedName>
    <definedName name="FIM_3.kv." localSheetId="16">#REF!</definedName>
    <definedName name="FIM_3.kv." localSheetId="29">#REF!</definedName>
    <definedName name="FIM_3.kv." localSheetId="53">#REF!</definedName>
    <definedName name="FIM_3.kv." localSheetId="37">#REF!</definedName>
    <definedName name="FIM_3.kv." localSheetId="7">#REF!</definedName>
    <definedName name="FIM_3.kv." localSheetId="8">#REF!</definedName>
    <definedName name="FIM_3.kv." localSheetId="6">#REF!</definedName>
    <definedName name="FIM_3.kv." localSheetId="9">#REF!</definedName>
    <definedName name="FIM_3.kv." localSheetId="34">#REF!</definedName>
    <definedName name="FIM_3.kv.">#REF!</definedName>
    <definedName name="FIM_30.06." localSheetId="39">#REF!</definedName>
    <definedName name="FIM_30.06." localSheetId="18">#REF!</definedName>
    <definedName name="FIM_30.06." localSheetId="12">#REF!</definedName>
    <definedName name="FIM_30.06." localSheetId="33">#REF!</definedName>
    <definedName name="FIM_30.06." localSheetId="32">#REF!</definedName>
    <definedName name="FIM_30.06." localSheetId="52">#REF!</definedName>
    <definedName name="FIM_30.06." localSheetId="26">#REF!</definedName>
    <definedName name="FIM_30.06." localSheetId="35">#REF!</definedName>
    <definedName name="FIM_30.06." localSheetId="36">#REF!</definedName>
    <definedName name="FIM_30.06." localSheetId="55">#REF!</definedName>
    <definedName name="FIM_30.06." localSheetId="4">#REF!</definedName>
    <definedName name="FIM_30.06." localSheetId="16">#REF!</definedName>
    <definedName name="FIM_30.06." localSheetId="29">#REF!</definedName>
    <definedName name="FIM_30.06." localSheetId="53">#REF!</definedName>
    <definedName name="FIM_30.06." localSheetId="37">#REF!</definedName>
    <definedName name="FIM_30.06." localSheetId="7">#REF!</definedName>
    <definedName name="FIM_30.06." localSheetId="8">#REF!</definedName>
    <definedName name="FIM_30.06." localSheetId="6">#REF!</definedName>
    <definedName name="FIM_30.06." localSheetId="9">#REF!</definedName>
    <definedName name="FIM_30.06." localSheetId="34">#REF!</definedName>
    <definedName name="FIM_30.06.">#REF!</definedName>
    <definedName name="FIM_30.09." localSheetId="39">#REF!</definedName>
    <definedName name="FIM_30.09." localSheetId="18">#REF!</definedName>
    <definedName name="FIM_30.09." localSheetId="12">#REF!</definedName>
    <definedName name="FIM_30.09." localSheetId="33">#REF!</definedName>
    <definedName name="FIM_30.09." localSheetId="32">#REF!</definedName>
    <definedName name="FIM_30.09." localSheetId="52">#REF!</definedName>
    <definedName name="FIM_30.09." localSheetId="26">#REF!</definedName>
    <definedName name="FIM_30.09." localSheetId="35">#REF!</definedName>
    <definedName name="FIM_30.09." localSheetId="36">#REF!</definedName>
    <definedName name="FIM_30.09." localSheetId="55">#REF!</definedName>
    <definedName name="FIM_30.09." localSheetId="4">#REF!</definedName>
    <definedName name="FIM_30.09." localSheetId="16">#REF!</definedName>
    <definedName name="FIM_30.09." localSheetId="29">#REF!</definedName>
    <definedName name="FIM_30.09." localSheetId="53">#REF!</definedName>
    <definedName name="FIM_30.09." localSheetId="37">#REF!</definedName>
    <definedName name="FIM_30.09." localSheetId="7">#REF!</definedName>
    <definedName name="FIM_30.09." localSheetId="8">#REF!</definedName>
    <definedName name="FIM_30.09." localSheetId="6">#REF!</definedName>
    <definedName name="FIM_30.09." localSheetId="9">#REF!</definedName>
    <definedName name="FIM_30.09." localSheetId="34">#REF!</definedName>
    <definedName name="FIM_30.09.">#REF!</definedName>
    <definedName name="FIM_31.03." localSheetId="39">#REF!</definedName>
    <definedName name="FIM_31.03." localSheetId="18">#REF!</definedName>
    <definedName name="FIM_31.03." localSheetId="12">#REF!</definedName>
    <definedName name="FIM_31.03." localSheetId="33">#REF!</definedName>
    <definedName name="FIM_31.03." localSheetId="32">#REF!</definedName>
    <definedName name="FIM_31.03." localSheetId="52">#REF!</definedName>
    <definedName name="FIM_31.03." localSheetId="26">#REF!</definedName>
    <definedName name="FIM_31.03." localSheetId="35">#REF!</definedName>
    <definedName name="FIM_31.03." localSheetId="36">#REF!</definedName>
    <definedName name="FIM_31.03." localSheetId="55">#REF!</definedName>
    <definedName name="FIM_31.03." localSheetId="4">#REF!</definedName>
    <definedName name="FIM_31.03." localSheetId="16">#REF!</definedName>
    <definedName name="FIM_31.03." localSheetId="29">#REF!</definedName>
    <definedName name="FIM_31.03." localSheetId="53">#REF!</definedName>
    <definedName name="FIM_31.03." localSheetId="37">#REF!</definedName>
    <definedName name="FIM_31.03." localSheetId="7">#REF!</definedName>
    <definedName name="FIM_31.03." localSheetId="8">#REF!</definedName>
    <definedName name="FIM_31.03." localSheetId="6">#REF!</definedName>
    <definedName name="FIM_31.03." localSheetId="9">#REF!</definedName>
    <definedName name="FIM_31.03." localSheetId="34">#REF!</definedName>
    <definedName name="FIM_31.03.">#REF!</definedName>
    <definedName name="FIM_4.kv." localSheetId="39">#REF!</definedName>
    <definedName name="FIM_4.kv." localSheetId="18">#REF!</definedName>
    <definedName name="FIM_4.kv." localSheetId="12">#REF!</definedName>
    <definedName name="FIM_4.kv." localSheetId="33">#REF!</definedName>
    <definedName name="FIM_4.kv." localSheetId="32">#REF!</definedName>
    <definedName name="FIM_4.kv." localSheetId="52">#REF!</definedName>
    <definedName name="FIM_4.kv." localSheetId="26">#REF!</definedName>
    <definedName name="FIM_4.kv." localSheetId="35">#REF!</definedName>
    <definedName name="FIM_4.kv." localSheetId="36">#REF!</definedName>
    <definedName name="FIM_4.kv." localSheetId="55">#REF!</definedName>
    <definedName name="FIM_4.kv." localSheetId="4">#REF!</definedName>
    <definedName name="FIM_4.kv." localSheetId="16">#REF!</definedName>
    <definedName name="FIM_4.kv." localSheetId="29">#REF!</definedName>
    <definedName name="FIM_4.kv." localSheetId="53">#REF!</definedName>
    <definedName name="FIM_4.kv." localSheetId="37">#REF!</definedName>
    <definedName name="FIM_4.kv." localSheetId="7">#REF!</definedName>
    <definedName name="FIM_4.kv." localSheetId="8">#REF!</definedName>
    <definedName name="FIM_4.kv." localSheetId="6">#REF!</definedName>
    <definedName name="FIM_4.kv." localSheetId="9">#REF!</definedName>
    <definedName name="FIM_4.kv." localSheetId="34">#REF!</definedName>
    <definedName name="FIM_4.kv.">#REF!</definedName>
    <definedName name="FIM_balansdagskurs" localSheetId="39">[63]Forecast!$D$27</definedName>
    <definedName name="FIM_balansdagskurs" localSheetId="52">[64]Forecast!$D$27</definedName>
    <definedName name="FIM_balansdagskurs" localSheetId="35">[64]Forecast!$D$27</definedName>
    <definedName name="FIM_balansdagskurs" localSheetId="36">[63]Forecast!$D$27</definedName>
    <definedName name="FIM_balansdagskurs" localSheetId="55">[65]Forecast!$D$27</definedName>
    <definedName name="FIM_balansdagskurs" localSheetId="29">[64]Forecast!$D$27</definedName>
    <definedName name="FIM_balansdagskurs" localSheetId="53">[66]Forecast!$D$27</definedName>
    <definedName name="FIM_balansdagskurs" localSheetId="7">[67]Forecast!$D$27</definedName>
    <definedName name="FIM_balansdagskurs" localSheetId="8">[67]Forecast!$D$27</definedName>
    <definedName name="FIM_balansdagskurs" localSheetId="6">[67]Forecast!$D$27</definedName>
    <definedName name="FIM_balansdagskurs">[68]Forecast!$D$27</definedName>
    <definedName name="FIM_genomsnittskurs" localSheetId="39">[63]Forecast!$D$28</definedName>
    <definedName name="FIM_genomsnittskurs" localSheetId="52">[64]Forecast!$D$28</definedName>
    <definedName name="FIM_genomsnittskurs" localSheetId="35">[64]Forecast!$D$28</definedName>
    <definedName name="FIM_genomsnittskurs" localSheetId="36">[63]Forecast!$D$28</definedName>
    <definedName name="FIM_genomsnittskurs" localSheetId="55">[65]Forecast!$D$28</definedName>
    <definedName name="FIM_genomsnittskurs" localSheetId="29">[64]Forecast!$D$28</definedName>
    <definedName name="FIM_genomsnittskurs" localSheetId="53">[66]Forecast!$D$28</definedName>
    <definedName name="FIM_genomsnittskurs" localSheetId="7">[67]Forecast!$D$28</definedName>
    <definedName name="FIM_genomsnittskurs" localSheetId="8">[67]Forecast!$D$28</definedName>
    <definedName name="FIM_genomsnittskurs" localSheetId="6">[67]Forecast!$D$28</definedName>
    <definedName name="FIM_genomsnittskurs">[68]Forecast!$D$28</definedName>
    <definedName name="FIM_investeringskurs" localSheetId="39">[63]Forecast!$D$24</definedName>
    <definedName name="FIM_investeringskurs" localSheetId="52">[64]Forecast!$D$24</definedName>
    <definedName name="FIM_investeringskurs" localSheetId="35">[64]Forecast!$D$24</definedName>
    <definedName name="FIM_investeringskurs" localSheetId="36">[63]Forecast!$D$24</definedName>
    <definedName name="FIM_investeringskurs" localSheetId="55">[65]Forecast!$D$24</definedName>
    <definedName name="FIM_investeringskurs" localSheetId="29">[64]Forecast!$D$24</definedName>
    <definedName name="FIM_investeringskurs" localSheetId="53">[66]Forecast!$D$24</definedName>
    <definedName name="FIM_investeringskurs" localSheetId="7">[67]Forecast!$D$24</definedName>
    <definedName name="FIM_investeringskurs" localSheetId="8">[67]Forecast!$D$24</definedName>
    <definedName name="FIM_investeringskurs" localSheetId="6">[67]Forecast!$D$24</definedName>
    <definedName name="FIM_investeringskurs">[68]Forecast!$D$24</definedName>
    <definedName name="FIM_Investeringskurs_950405" localSheetId="39">[63]Forecast!#REF!</definedName>
    <definedName name="FIM_Investeringskurs_950405" localSheetId="33">[64]Forecast!#REF!</definedName>
    <definedName name="FIM_Investeringskurs_950405" localSheetId="32">[64]Forecast!#REF!</definedName>
    <definedName name="FIM_Investeringskurs_950405" localSheetId="52">[64]Forecast!#REF!</definedName>
    <definedName name="FIM_Investeringskurs_950405" localSheetId="35">[64]Forecast!#REF!</definedName>
    <definedName name="FIM_Investeringskurs_950405" localSheetId="36">[63]Forecast!#REF!</definedName>
    <definedName name="FIM_Investeringskurs_950405" localSheetId="55">[65]Forecast!#REF!</definedName>
    <definedName name="FIM_Investeringskurs_950405" localSheetId="4">[64]Forecast!#REF!</definedName>
    <definedName name="FIM_Investeringskurs_950405" localSheetId="29">[64]Forecast!#REF!</definedName>
    <definedName name="FIM_Investeringskurs_950405" localSheetId="53">[66]Forecast!#REF!</definedName>
    <definedName name="FIM_Investeringskurs_950405" localSheetId="37">[68]Forecast!#REF!</definedName>
    <definedName name="FIM_Investeringskurs_950405" localSheetId="7">[67]Forecast!#REF!</definedName>
    <definedName name="FIM_Investeringskurs_950405" localSheetId="8">[67]Forecast!#REF!</definedName>
    <definedName name="FIM_Investeringskurs_950405" localSheetId="6">[67]Forecast!#REF!</definedName>
    <definedName name="FIM_Investeringskurs_950405" localSheetId="34">[68]Forecast!#REF!</definedName>
    <definedName name="FIM_Investeringskurs_950405">[68]Forecast!#REF!</definedName>
    <definedName name="FIM_Investeringskurs_951109" localSheetId="39">[63]Forecast!#REF!</definedName>
    <definedName name="FIM_Investeringskurs_951109" localSheetId="33">[64]Forecast!#REF!</definedName>
    <definedName name="FIM_Investeringskurs_951109" localSheetId="32">[64]Forecast!#REF!</definedName>
    <definedName name="FIM_Investeringskurs_951109" localSheetId="52">[64]Forecast!#REF!</definedName>
    <definedName name="FIM_Investeringskurs_951109" localSheetId="35">[64]Forecast!#REF!</definedName>
    <definedName name="FIM_Investeringskurs_951109" localSheetId="36">[63]Forecast!#REF!</definedName>
    <definedName name="FIM_Investeringskurs_951109" localSheetId="55">[65]Forecast!#REF!</definedName>
    <definedName name="FIM_Investeringskurs_951109" localSheetId="4">[64]Forecast!#REF!</definedName>
    <definedName name="FIM_Investeringskurs_951109" localSheetId="29">[64]Forecast!#REF!</definedName>
    <definedName name="FIM_Investeringskurs_951109" localSheetId="53">[66]Forecast!#REF!</definedName>
    <definedName name="FIM_Investeringskurs_951109" localSheetId="37">[68]Forecast!#REF!</definedName>
    <definedName name="FIM_Investeringskurs_951109" localSheetId="7">[67]Forecast!#REF!</definedName>
    <definedName name="FIM_Investeringskurs_951109" localSheetId="8">[67]Forecast!#REF!</definedName>
    <definedName name="FIM_Investeringskurs_951109" localSheetId="6">[67]Forecast!#REF!</definedName>
    <definedName name="FIM_Investeringskurs_951109" localSheetId="34">[68]Forecast!#REF!</definedName>
    <definedName name="FIM_Investeringskurs_951109">[68]Forecast!#REF!</definedName>
    <definedName name="FIM_Investeringskurs_AÄtillskott" localSheetId="39">[63]Forecast!$D$25</definedName>
    <definedName name="FIM_Investeringskurs_AÄtillskott" localSheetId="52">[64]Forecast!$D$25</definedName>
    <definedName name="FIM_Investeringskurs_AÄtillskott" localSheetId="35">[64]Forecast!$D$25</definedName>
    <definedName name="FIM_Investeringskurs_AÄtillskott" localSheetId="36">[63]Forecast!$D$25</definedName>
    <definedName name="FIM_Investeringskurs_AÄtillskott" localSheetId="55">[65]Forecast!$D$25</definedName>
    <definedName name="FIM_Investeringskurs_AÄtillskott" localSheetId="29">[64]Forecast!$D$25</definedName>
    <definedName name="FIM_Investeringskurs_AÄtillskott" localSheetId="53">[66]Forecast!$D$25</definedName>
    <definedName name="FIM_Investeringskurs_AÄtillskott" localSheetId="7">[67]Forecast!$D$25</definedName>
    <definedName name="FIM_Investeringskurs_AÄtillskott" localSheetId="8">[67]Forecast!$D$25</definedName>
    <definedName name="FIM_Investeringskurs_AÄtillskott" localSheetId="6">[67]Forecast!$D$25</definedName>
    <definedName name="FIM_Investeringskurs_AÄtillskott">[68]Forecast!$D$25</definedName>
    <definedName name="FIM_Primo" localSheetId="39">#REF!</definedName>
    <definedName name="FIM_Primo" localSheetId="18">#REF!</definedName>
    <definedName name="FIM_Primo" localSheetId="12">#REF!</definedName>
    <definedName name="FIM_Primo" localSheetId="33">#REF!</definedName>
    <definedName name="FIM_Primo" localSheetId="32">#REF!</definedName>
    <definedName name="FIM_Primo" localSheetId="52">#REF!</definedName>
    <definedName name="FIM_Primo" localSheetId="26">#REF!</definedName>
    <definedName name="FIM_Primo" localSheetId="35">#REF!</definedName>
    <definedName name="FIM_Primo" localSheetId="36">#REF!</definedName>
    <definedName name="FIM_Primo" localSheetId="55">#REF!</definedName>
    <definedName name="FIM_Primo" localSheetId="4">#REF!</definedName>
    <definedName name="FIM_Primo" localSheetId="16">#REF!</definedName>
    <definedName name="FIM_Primo" localSheetId="29">#REF!</definedName>
    <definedName name="FIM_Primo" localSheetId="53">#REF!</definedName>
    <definedName name="FIM_Primo" localSheetId="37">#REF!</definedName>
    <definedName name="FIM_Primo" localSheetId="7">#REF!</definedName>
    <definedName name="FIM_Primo" localSheetId="8">#REF!</definedName>
    <definedName name="FIM_Primo" localSheetId="6">#REF!</definedName>
    <definedName name="FIM_Primo" localSheetId="9">#REF!</definedName>
    <definedName name="FIM_Primo" localSheetId="34">#REF!</definedName>
    <definedName name="FIM_Primo">#REF!</definedName>
    <definedName name="FIM_Ultimo" localSheetId="39">#REF!</definedName>
    <definedName name="FIM_Ultimo" localSheetId="18">#REF!</definedName>
    <definedName name="FIM_Ultimo" localSheetId="12">#REF!</definedName>
    <definedName name="FIM_Ultimo" localSheetId="33">#REF!</definedName>
    <definedName name="FIM_Ultimo" localSheetId="32">#REF!</definedName>
    <definedName name="FIM_Ultimo" localSheetId="52">#REF!</definedName>
    <definedName name="FIM_Ultimo" localSheetId="26">#REF!</definedName>
    <definedName name="FIM_Ultimo" localSheetId="35">#REF!</definedName>
    <definedName name="FIM_Ultimo" localSheetId="36">#REF!</definedName>
    <definedName name="FIM_Ultimo" localSheetId="55">#REF!</definedName>
    <definedName name="FIM_Ultimo" localSheetId="4">#REF!</definedName>
    <definedName name="FIM_Ultimo" localSheetId="16">#REF!</definedName>
    <definedName name="FIM_Ultimo" localSheetId="29">#REF!</definedName>
    <definedName name="FIM_Ultimo" localSheetId="53">#REF!</definedName>
    <definedName name="FIM_Ultimo" localSheetId="37">#REF!</definedName>
    <definedName name="FIM_Ultimo" localSheetId="7">#REF!</definedName>
    <definedName name="FIM_Ultimo" localSheetId="8">#REF!</definedName>
    <definedName name="FIM_Ultimo" localSheetId="6">#REF!</definedName>
    <definedName name="FIM_Ultimo" localSheetId="9">#REF!</definedName>
    <definedName name="FIM_Ultimo" localSheetId="34">#REF!</definedName>
    <definedName name="FIM_Ultimo">#REF!</definedName>
    <definedName name="Finland" localSheetId="39">[51]Sheet1!$C$18</definedName>
    <definedName name="Finland" localSheetId="52">[52]Sheet1!$C$18</definedName>
    <definedName name="Finland" localSheetId="35">[52]Sheet1!$C$18</definedName>
    <definedName name="Finland" localSheetId="36">[51]Sheet1!$C$18</definedName>
    <definedName name="Finland" localSheetId="55">[53]Sheet1!$C$18</definedName>
    <definedName name="Finland" localSheetId="29">[52]Sheet1!$C$18</definedName>
    <definedName name="Finland" localSheetId="53">[54]Sheet1!$C$18</definedName>
    <definedName name="Finland" localSheetId="7">[55]Sheet1!$C$18</definedName>
    <definedName name="Finland" localSheetId="8">[55]Sheet1!$C$18</definedName>
    <definedName name="Finland" localSheetId="6">[55]Sheet1!$C$18</definedName>
    <definedName name="Finland">[56]Sheet1!$C$18</definedName>
    <definedName name="GBP_1.kv." localSheetId="39">#REF!</definedName>
    <definedName name="GBP_1.kv." localSheetId="18">#REF!</definedName>
    <definedName name="GBP_1.kv." localSheetId="12">#REF!</definedName>
    <definedName name="GBP_1.kv." localSheetId="33">#REF!</definedName>
    <definedName name="GBP_1.kv." localSheetId="32">#REF!</definedName>
    <definedName name="GBP_1.kv." localSheetId="52">#REF!</definedName>
    <definedName name="GBP_1.kv." localSheetId="26">#REF!</definedName>
    <definedName name="GBP_1.kv." localSheetId="35">#REF!</definedName>
    <definedName name="GBP_1.kv." localSheetId="36">#REF!</definedName>
    <definedName name="GBP_1.kv." localSheetId="55">#REF!</definedName>
    <definedName name="GBP_1.kv." localSheetId="4">#REF!</definedName>
    <definedName name="GBP_1.kv." localSheetId="16">#REF!</definedName>
    <definedName name="GBP_1.kv." localSheetId="29">#REF!</definedName>
    <definedName name="GBP_1.kv." localSheetId="53">#REF!</definedName>
    <definedName name="GBP_1.kv." localSheetId="37">#REF!</definedName>
    <definedName name="GBP_1.kv." localSheetId="7">#REF!</definedName>
    <definedName name="GBP_1.kv." localSheetId="8">#REF!</definedName>
    <definedName name="GBP_1.kv." localSheetId="6">#REF!</definedName>
    <definedName name="GBP_1.kv." localSheetId="9">#REF!</definedName>
    <definedName name="GBP_1.kv." localSheetId="34">#REF!</definedName>
    <definedName name="GBP_1.kv.">#REF!</definedName>
    <definedName name="GBP_2.kv." localSheetId="39">#REF!</definedName>
    <definedName name="GBP_2.kv." localSheetId="18">#REF!</definedName>
    <definedName name="GBP_2.kv." localSheetId="12">#REF!</definedName>
    <definedName name="GBP_2.kv." localSheetId="33">#REF!</definedName>
    <definedName name="GBP_2.kv." localSheetId="32">#REF!</definedName>
    <definedName name="GBP_2.kv." localSheetId="52">#REF!</definedName>
    <definedName name="GBP_2.kv." localSheetId="26">#REF!</definedName>
    <definedName name="GBP_2.kv." localSheetId="35">#REF!</definedName>
    <definedName name="GBP_2.kv." localSheetId="36">#REF!</definedName>
    <definedName name="GBP_2.kv." localSheetId="55">#REF!</definedName>
    <definedName name="GBP_2.kv." localSheetId="4">#REF!</definedName>
    <definedName name="GBP_2.kv." localSheetId="16">#REF!</definedName>
    <definedName name="GBP_2.kv." localSheetId="29">#REF!</definedName>
    <definedName name="GBP_2.kv." localSheetId="53">#REF!</definedName>
    <definedName name="GBP_2.kv." localSheetId="37">#REF!</definedName>
    <definedName name="GBP_2.kv." localSheetId="7">#REF!</definedName>
    <definedName name="GBP_2.kv." localSheetId="8">#REF!</definedName>
    <definedName name="GBP_2.kv." localSheetId="6">#REF!</definedName>
    <definedName name="GBP_2.kv." localSheetId="9">#REF!</definedName>
    <definedName name="GBP_2.kv." localSheetId="34">#REF!</definedName>
    <definedName name="GBP_2.kv.">#REF!</definedName>
    <definedName name="GBP_3.kv." localSheetId="39">#REF!</definedName>
    <definedName name="GBP_3.kv." localSheetId="18">#REF!</definedName>
    <definedName name="GBP_3.kv." localSheetId="12">#REF!</definedName>
    <definedName name="GBP_3.kv." localSheetId="33">#REF!</definedName>
    <definedName name="GBP_3.kv." localSheetId="32">#REF!</definedName>
    <definedName name="GBP_3.kv." localSheetId="52">#REF!</definedName>
    <definedName name="GBP_3.kv." localSheetId="26">#REF!</definedName>
    <definedName name="GBP_3.kv." localSheetId="35">#REF!</definedName>
    <definedName name="GBP_3.kv." localSheetId="36">#REF!</definedName>
    <definedName name="GBP_3.kv." localSheetId="55">#REF!</definedName>
    <definedName name="GBP_3.kv." localSheetId="4">#REF!</definedName>
    <definedName name="GBP_3.kv." localSheetId="16">#REF!</definedName>
    <definedName name="GBP_3.kv." localSheetId="29">#REF!</definedName>
    <definedName name="GBP_3.kv." localSheetId="53">#REF!</definedName>
    <definedName name="GBP_3.kv." localSheetId="37">#REF!</definedName>
    <definedName name="GBP_3.kv." localSheetId="7">#REF!</definedName>
    <definedName name="GBP_3.kv." localSheetId="8">#REF!</definedName>
    <definedName name="GBP_3.kv." localSheetId="6">#REF!</definedName>
    <definedName name="GBP_3.kv." localSheetId="9">#REF!</definedName>
    <definedName name="GBP_3.kv." localSheetId="34">#REF!</definedName>
    <definedName name="GBP_3.kv.">#REF!</definedName>
    <definedName name="GBP_30.06." localSheetId="39">#REF!</definedName>
    <definedName name="GBP_30.06." localSheetId="18">#REF!</definedName>
    <definedName name="GBP_30.06." localSheetId="12">#REF!</definedName>
    <definedName name="GBP_30.06." localSheetId="33">#REF!</definedName>
    <definedName name="GBP_30.06." localSheetId="32">#REF!</definedName>
    <definedName name="GBP_30.06." localSheetId="52">#REF!</definedName>
    <definedName name="GBP_30.06." localSheetId="26">#REF!</definedName>
    <definedName name="GBP_30.06." localSheetId="35">#REF!</definedName>
    <definedName name="GBP_30.06." localSheetId="36">#REF!</definedName>
    <definedName name="GBP_30.06." localSheetId="55">#REF!</definedName>
    <definedName name="GBP_30.06." localSheetId="4">#REF!</definedName>
    <definedName name="GBP_30.06." localSheetId="16">#REF!</definedName>
    <definedName name="GBP_30.06." localSheetId="29">#REF!</definedName>
    <definedName name="GBP_30.06." localSheetId="53">#REF!</definedName>
    <definedName name="GBP_30.06." localSheetId="37">#REF!</definedName>
    <definedName name="GBP_30.06." localSheetId="7">#REF!</definedName>
    <definedName name="GBP_30.06." localSheetId="8">#REF!</definedName>
    <definedName name="GBP_30.06." localSheetId="6">#REF!</definedName>
    <definedName name="GBP_30.06." localSheetId="9">#REF!</definedName>
    <definedName name="GBP_30.06." localSheetId="34">#REF!</definedName>
    <definedName name="GBP_30.06.">#REF!</definedName>
    <definedName name="GBP_30.09." localSheetId="39">#REF!</definedName>
    <definedName name="GBP_30.09." localSheetId="18">#REF!</definedName>
    <definedName name="GBP_30.09." localSheetId="12">#REF!</definedName>
    <definedName name="GBP_30.09." localSheetId="33">#REF!</definedName>
    <definedName name="GBP_30.09." localSheetId="32">#REF!</definedName>
    <definedName name="GBP_30.09." localSheetId="52">#REF!</definedName>
    <definedName name="GBP_30.09." localSheetId="26">#REF!</definedName>
    <definedName name="GBP_30.09." localSheetId="35">#REF!</definedName>
    <definedName name="GBP_30.09." localSheetId="36">#REF!</definedName>
    <definedName name="GBP_30.09." localSheetId="55">#REF!</definedName>
    <definedName name="GBP_30.09." localSheetId="4">#REF!</definedName>
    <definedName name="GBP_30.09." localSheetId="16">#REF!</definedName>
    <definedName name="GBP_30.09." localSheetId="29">#REF!</definedName>
    <definedName name="GBP_30.09." localSheetId="53">#REF!</definedName>
    <definedName name="GBP_30.09." localSheetId="37">#REF!</definedName>
    <definedName name="GBP_30.09." localSheetId="7">#REF!</definedName>
    <definedName name="GBP_30.09." localSheetId="8">#REF!</definedName>
    <definedName name="GBP_30.09." localSheetId="6">#REF!</definedName>
    <definedName name="GBP_30.09." localSheetId="9">#REF!</definedName>
    <definedName name="GBP_30.09." localSheetId="34">#REF!</definedName>
    <definedName name="GBP_30.09.">#REF!</definedName>
    <definedName name="GBP_31.03." localSheetId="39">#REF!</definedName>
    <definedName name="GBP_31.03." localSheetId="18">#REF!</definedName>
    <definedName name="GBP_31.03." localSheetId="12">#REF!</definedName>
    <definedName name="GBP_31.03." localSheetId="33">#REF!</definedName>
    <definedName name="GBP_31.03." localSheetId="32">#REF!</definedName>
    <definedName name="GBP_31.03." localSheetId="52">#REF!</definedName>
    <definedName name="GBP_31.03." localSheetId="26">#REF!</definedName>
    <definedName name="GBP_31.03." localSheetId="35">#REF!</definedName>
    <definedName name="GBP_31.03." localSheetId="36">#REF!</definedName>
    <definedName name="GBP_31.03." localSheetId="55">#REF!</definedName>
    <definedName name="GBP_31.03." localSheetId="4">#REF!</definedName>
    <definedName name="GBP_31.03." localSheetId="16">#REF!</definedName>
    <definedName name="GBP_31.03." localSheetId="29">#REF!</definedName>
    <definedName name="GBP_31.03." localSheetId="53">#REF!</definedName>
    <definedName name="GBP_31.03." localSheetId="37">#REF!</definedName>
    <definedName name="GBP_31.03." localSheetId="7">#REF!</definedName>
    <definedName name="GBP_31.03." localSheetId="8">#REF!</definedName>
    <definedName name="GBP_31.03." localSheetId="6">#REF!</definedName>
    <definedName name="GBP_31.03." localSheetId="9">#REF!</definedName>
    <definedName name="GBP_31.03." localSheetId="34">#REF!</definedName>
    <definedName name="GBP_31.03.">#REF!</definedName>
    <definedName name="GBP_4.kv." localSheetId="39">#REF!</definedName>
    <definedName name="GBP_4.kv." localSheetId="18">#REF!</definedName>
    <definedName name="GBP_4.kv." localSheetId="12">#REF!</definedName>
    <definedName name="GBP_4.kv." localSheetId="33">#REF!</definedName>
    <definedName name="GBP_4.kv." localSheetId="32">#REF!</definedName>
    <definedName name="GBP_4.kv." localSheetId="52">#REF!</definedName>
    <definedName name="GBP_4.kv." localSheetId="26">#REF!</definedName>
    <definedName name="GBP_4.kv." localSheetId="35">#REF!</definedName>
    <definedName name="GBP_4.kv." localSheetId="36">#REF!</definedName>
    <definedName name="GBP_4.kv." localSheetId="55">#REF!</definedName>
    <definedName name="GBP_4.kv." localSheetId="4">#REF!</definedName>
    <definedName name="GBP_4.kv." localSheetId="16">#REF!</definedName>
    <definedName name="GBP_4.kv." localSheetId="29">#REF!</definedName>
    <definedName name="GBP_4.kv." localSheetId="53">#REF!</definedName>
    <definedName name="GBP_4.kv." localSheetId="37">#REF!</definedName>
    <definedName name="GBP_4.kv." localSheetId="7">#REF!</definedName>
    <definedName name="GBP_4.kv." localSheetId="8">#REF!</definedName>
    <definedName name="GBP_4.kv." localSheetId="6">#REF!</definedName>
    <definedName name="GBP_4.kv." localSheetId="9">#REF!</definedName>
    <definedName name="GBP_4.kv." localSheetId="34">#REF!</definedName>
    <definedName name="GBP_4.kv.">#REF!</definedName>
    <definedName name="GBP_Primo" localSheetId="39">#REF!</definedName>
    <definedName name="GBP_Primo" localSheetId="18">#REF!</definedName>
    <definedName name="GBP_Primo" localSheetId="12">#REF!</definedName>
    <definedName name="GBP_Primo" localSheetId="33">#REF!</definedName>
    <definedName name="GBP_Primo" localSheetId="32">#REF!</definedName>
    <definedName name="GBP_Primo" localSheetId="52">#REF!</definedName>
    <definedName name="GBP_Primo" localSheetId="26">#REF!</definedName>
    <definedName name="GBP_Primo" localSheetId="35">#REF!</definedName>
    <definedName name="GBP_Primo" localSheetId="36">#REF!</definedName>
    <definedName name="GBP_Primo" localSheetId="55">#REF!</definedName>
    <definedName name="GBP_Primo" localSheetId="4">#REF!</definedName>
    <definedName name="GBP_Primo" localSheetId="16">#REF!</definedName>
    <definedName name="GBP_Primo" localSheetId="29">#REF!</definedName>
    <definedName name="GBP_Primo" localSheetId="53">#REF!</definedName>
    <definedName name="GBP_Primo" localSheetId="37">#REF!</definedName>
    <definedName name="GBP_Primo" localSheetId="7">#REF!</definedName>
    <definedName name="GBP_Primo" localSheetId="8">#REF!</definedName>
    <definedName name="GBP_Primo" localSheetId="6">#REF!</definedName>
    <definedName name="GBP_Primo" localSheetId="9">#REF!</definedName>
    <definedName name="GBP_Primo" localSheetId="34">#REF!</definedName>
    <definedName name="GBP_Primo">#REF!</definedName>
    <definedName name="GBP_Ultimo" localSheetId="39">#REF!</definedName>
    <definedName name="GBP_Ultimo" localSheetId="18">#REF!</definedName>
    <definedName name="GBP_Ultimo" localSheetId="12">#REF!</definedName>
    <definedName name="GBP_Ultimo" localSheetId="33">#REF!</definedName>
    <definedName name="GBP_Ultimo" localSheetId="32">#REF!</definedName>
    <definedName name="GBP_Ultimo" localSheetId="52">#REF!</definedName>
    <definedName name="GBP_Ultimo" localSheetId="26">#REF!</definedName>
    <definedName name="GBP_Ultimo" localSheetId="35">#REF!</definedName>
    <definedName name="GBP_Ultimo" localSheetId="36">#REF!</definedName>
    <definedName name="GBP_Ultimo" localSheetId="55">#REF!</definedName>
    <definedName name="GBP_Ultimo" localSheetId="4">#REF!</definedName>
    <definedName name="GBP_Ultimo" localSheetId="16">#REF!</definedName>
    <definedName name="GBP_Ultimo" localSheetId="29">#REF!</definedName>
    <definedName name="GBP_Ultimo" localSheetId="53">#REF!</definedName>
    <definedName name="GBP_Ultimo" localSheetId="37">#REF!</definedName>
    <definedName name="GBP_Ultimo" localSheetId="7">#REF!</definedName>
    <definedName name="GBP_Ultimo" localSheetId="8">#REF!</definedName>
    <definedName name="GBP_Ultimo" localSheetId="6">#REF!</definedName>
    <definedName name="GBP_Ultimo" localSheetId="9">#REF!</definedName>
    <definedName name="GBP_Ultimo" localSheetId="34">#REF!</definedName>
    <definedName name="GBP_Ultimo">#REF!</definedName>
    <definedName name="gcc" localSheetId="39">#REF!</definedName>
    <definedName name="gcc" localSheetId="18">#REF!</definedName>
    <definedName name="gcc" localSheetId="12">#REF!</definedName>
    <definedName name="gcc" localSheetId="33">#REF!</definedName>
    <definedName name="gcc" localSheetId="32">#REF!</definedName>
    <definedName name="gcc" localSheetId="52">#REF!</definedName>
    <definedName name="gcc" localSheetId="26">#REF!</definedName>
    <definedName name="gcc" localSheetId="35">#REF!</definedName>
    <definedName name="gcc" localSheetId="36">#REF!</definedName>
    <definedName name="gcc" localSheetId="55">#REF!</definedName>
    <definedName name="gcc" localSheetId="4">#REF!</definedName>
    <definedName name="gcc" localSheetId="16">#REF!</definedName>
    <definedName name="gcc" localSheetId="29">#REF!</definedName>
    <definedName name="gcc" localSheetId="53">#REF!</definedName>
    <definedName name="gcc" localSheetId="37">#REF!</definedName>
    <definedName name="gcc" localSheetId="7">#REF!</definedName>
    <definedName name="gcc" localSheetId="8">#REF!</definedName>
    <definedName name="gcc" localSheetId="6">#REF!</definedName>
    <definedName name="gcc" localSheetId="9">#REF!</definedName>
    <definedName name="gcc" localSheetId="34">#REF!</definedName>
    <definedName name="gcc">#REF!</definedName>
    <definedName name="gcc_other" localSheetId="39">#REF!</definedName>
    <definedName name="gcc_other" localSheetId="18">#REF!</definedName>
    <definedName name="gcc_other" localSheetId="12">#REF!</definedName>
    <definedName name="gcc_other" localSheetId="33">#REF!</definedName>
    <definedName name="gcc_other" localSheetId="32">#REF!</definedName>
    <definedName name="gcc_other" localSheetId="52">#REF!</definedName>
    <definedName name="gcc_other" localSheetId="26">#REF!</definedName>
    <definedName name="gcc_other" localSheetId="35">#REF!</definedName>
    <definedName name="gcc_other" localSheetId="36">#REF!</definedName>
    <definedName name="gcc_other" localSheetId="55">#REF!</definedName>
    <definedName name="gcc_other" localSheetId="4">#REF!</definedName>
    <definedName name="gcc_other" localSheetId="16">#REF!</definedName>
    <definedName name="gcc_other" localSheetId="29">#REF!</definedName>
    <definedName name="gcc_other" localSheetId="53">#REF!</definedName>
    <definedName name="gcc_other" localSheetId="37">#REF!</definedName>
    <definedName name="gcc_other" localSheetId="7">#REF!</definedName>
    <definedName name="gcc_other" localSheetId="8">#REF!</definedName>
    <definedName name="gcc_other" localSheetId="6">#REF!</definedName>
    <definedName name="gcc_other" localSheetId="9">#REF!</definedName>
    <definedName name="gcc_other" localSheetId="34">#REF!</definedName>
    <definedName name="gcc_other">#REF!</definedName>
    <definedName name="General" localSheetId="39">#REF!</definedName>
    <definedName name="General" localSheetId="18">#REF!</definedName>
    <definedName name="General" localSheetId="12">#REF!</definedName>
    <definedName name="General" localSheetId="33">#REF!</definedName>
    <definedName name="General" localSheetId="32">#REF!</definedName>
    <definedName name="General" localSheetId="52">#REF!</definedName>
    <definedName name="General" localSheetId="26">#REF!</definedName>
    <definedName name="General" localSheetId="35">#REF!</definedName>
    <definedName name="General" localSheetId="36">#REF!</definedName>
    <definedName name="General" localSheetId="55">#REF!</definedName>
    <definedName name="General" localSheetId="4">#REF!</definedName>
    <definedName name="General" localSheetId="16">#REF!</definedName>
    <definedName name="General" localSheetId="29">#REF!</definedName>
    <definedName name="General" localSheetId="53">#REF!</definedName>
    <definedName name="General" localSheetId="37">#REF!</definedName>
    <definedName name="General" localSheetId="7">#REF!</definedName>
    <definedName name="General" localSheetId="8">#REF!</definedName>
    <definedName name="General" localSheetId="6">#REF!</definedName>
    <definedName name="General" localSheetId="9">#REF!</definedName>
    <definedName name="General" localSheetId="34">#REF!</definedName>
    <definedName name="General">#REF!</definedName>
    <definedName name="general1" localSheetId="39">#REF!</definedName>
    <definedName name="general1" localSheetId="18">#REF!</definedName>
    <definedName name="general1" localSheetId="12">#REF!</definedName>
    <definedName name="general1" localSheetId="33">#REF!</definedName>
    <definedName name="general1" localSheetId="32">#REF!</definedName>
    <definedName name="general1" localSheetId="52">#REF!</definedName>
    <definedName name="general1" localSheetId="26">#REF!</definedName>
    <definedName name="general1" localSheetId="35">#REF!</definedName>
    <definedName name="general1" localSheetId="36">#REF!</definedName>
    <definedName name="general1" localSheetId="55">#REF!</definedName>
    <definedName name="general1" localSheetId="4">#REF!</definedName>
    <definedName name="general1" localSheetId="16">#REF!</definedName>
    <definedName name="general1" localSheetId="29">#REF!</definedName>
    <definedName name="general1" localSheetId="53">#REF!</definedName>
    <definedName name="general1" localSheetId="37">#REF!</definedName>
    <definedName name="general1" localSheetId="7">#REF!</definedName>
    <definedName name="general1" localSheetId="8">#REF!</definedName>
    <definedName name="general1" localSheetId="6">#REF!</definedName>
    <definedName name="general1" localSheetId="9">#REF!</definedName>
    <definedName name="general1" localSheetId="34">#REF!</definedName>
    <definedName name="general1">#REF!</definedName>
    <definedName name="GenInsKeyFig" localSheetId="39">#REF!</definedName>
    <definedName name="GenInsKeyFig" localSheetId="18">#REF!</definedName>
    <definedName name="GenInsKeyFig" localSheetId="12">#REF!</definedName>
    <definedName name="GenInsKeyFig" localSheetId="33">#REF!</definedName>
    <definedName name="GenInsKeyFig" localSheetId="32">#REF!</definedName>
    <definedName name="GenInsKeyFig" localSheetId="52">#REF!</definedName>
    <definedName name="GenInsKeyFig" localSheetId="26">#REF!</definedName>
    <definedName name="GenInsKeyFig" localSheetId="35">#REF!</definedName>
    <definedName name="GenInsKeyFig" localSheetId="36">#REF!</definedName>
    <definedName name="GenInsKeyFig" localSheetId="55">#REF!</definedName>
    <definedName name="GenInsKeyFig" localSheetId="4">#REF!</definedName>
    <definedName name="GenInsKeyFig" localSheetId="16">#REF!</definedName>
    <definedName name="GenInsKeyFig" localSheetId="29">#REF!</definedName>
    <definedName name="GenInsKeyFig" localSheetId="53">#REF!</definedName>
    <definedName name="GenInsKeyFig" localSheetId="37">#REF!</definedName>
    <definedName name="GenInsKeyFig" localSheetId="7">#REF!</definedName>
    <definedName name="GenInsKeyFig" localSheetId="8">#REF!</definedName>
    <definedName name="GenInsKeyFig" localSheetId="6">#REF!</definedName>
    <definedName name="GenInsKeyFig" localSheetId="9">#REF!</definedName>
    <definedName name="GenInsKeyFig" localSheetId="34">#REF!</definedName>
    <definedName name="GenInsKeyFig">#REF!</definedName>
    <definedName name="ggg" localSheetId="39" hidden="1">{"5 * utfall + budget",#N/A,FALSE,"T-0298";"5 * bolag",#N/A,FALSE,"T-0298";"Unibank, utfall alla",#N/A,FALSE,"T-0298";#N/A,#N/A,FALSE,"Koncernskulder";#N/A,#N/A,FALSE,"Koncernfakturering"}</definedName>
    <definedName name="ggg" localSheetId="18" hidden="1">{"5 * utfall + budget",#N/A,FALSE,"T-0298";"5 * bolag",#N/A,FALSE,"T-0298";"Unibank, utfall alla",#N/A,FALSE,"T-0298";#N/A,#N/A,FALSE,"Koncernskulder";#N/A,#N/A,FALSE,"Koncernfakturering"}</definedName>
    <definedName name="ggg" localSheetId="12" hidden="1">{"5 * utfall + budget",#N/A,FALSE,"T-0298";"5 * bolag",#N/A,FALSE,"T-0298";"Unibank, utfall alla",#N/A,FALSE,"T-0298";#N/A,#N/A,FALSE,"Koncernskulder";#N/A,#N/A,FALSE,"Koncernfakturering"}</definedName>
    <definedName name="ggg" localSheetId="1" hidden="1">{"5 * utfall + budget",#N/A,FALSE,"T-0298";"5 * bolag",#N/A,FALSE,"T-0298";"Unibank, utfall alla",#N/A,FALSE,"T-0298";#N/A,#N/A,FALSE,"Koncernskulder";#N/A,#N/A,FALSE,"Koncernfakturering"}</definedName>
    <definedName name="ggg" localSheetId="33" hidden="1">{"5 * utfall + budget",#N/A,FALSE,"T-0298";"5 * bolag",#N/A,FALSE,"T-0298";"Unibank, utfall alla",#N/A,FALSE,"T-0298";#N/A,#N/A,FALSE,"Koncernskulder";#N/A,#N/A,FALSE,"Koncernfakturering"}</definedName>
    <definedName name="ggg" localSheetId="32" hidden="1">{"5 * utfall + budget",#N/A,FALSE,"T-0298";"5 * bolag",#N/A,FALSE,"T-0298";"Unibank, utfall alla",#N/A,FALSE,"T-0298";#N/A,#N/A,FALSE,"Koncernskulder";#N/A,#N/A,FALSE,"Koncernfakturering"}</definedName>
    <definedName name="ggg" localSheetId="52" hidden="1">{"5 * utfall + budget",#N/A,FALSE,"T-0298";"5 * bolag",#N/A,FALSE,"T-0298";"Unibank, utfall alla",#N/A,FALSE,"T-0298";#N/A,#N/A,FALSE,"Koncernskulder";#N/A,#N/A,FALSE,"Koncernfakturering"}</definedName>
    <definedName name="ggg" localSheetId="26" hidden="1">{"5 * utfall + budget",#N/A,FALSE,"T-0298";"5 * bolag",#N/A,FALSE,"T-0298";"Unibank, utfall alla",#N/A,FALSE,"T-0298";#N/A,#N/A,FALSE,"Koncernskulder";#N/A,#N/A,FALSE,"Koncernfakturering"}</definedName>
    <definedName name="ggg" localSheetId="35" hidden="1">{"5 * utfall + budget",#N/A,FALSE,"T-0298";"5 * bolag",#N/A,FALSE,"T-0298";"Unibank, utfall alla",#N/A,FALSE,"T-0298";#N/A,#N/A,FALSE,"Koncernskulder";#N/A,#N/A,FALSE,"Koncernfakturering"}</definedName>
    <definedName name="ggg" localSheetId="36" hidden="1">{"5 * utfall + budget",#N/A,FALSE,"T-0298";"5 * bolag",#N/A,FALSE,"T-0298";"Unibank, utfall alla",#N/A,FALSE,"T-0298";#N/A,#N/A,FALSE,"Koncernskulder";#N/A,#N/A,FALSE,"Koncernfakturering"}</definedName>
    <definedName name="ggg" localSheetId="55" hidden="1">{"5 * utfall + budget",#N/A,FALSE,"T-0298";"5 * bolag",#N/A,FALSE,"T-0298";"Unibank, utfall alla",#N/A,FALSE,"T-0298";#N/A,#N/A,FALSE,"Koncernskulder";#N/A,#N/A,FALSE,"Koncernfakturering"}</definedName>
    <definedName name="ggg" localSheetId="4" hidden="1">{"5 * utfall + budget",#N/A,FALSE,"T-0298";"5 * bolag",#N/A,FALSE,"T-0298";"Unibank, utfall alla",#N/A,FALSE,"T-0298";#N/A,#N/A,FALSE,"Koncernskulder";#N/A,#N/A,FALSE,"Koncernfakturering"}</definedName>
    <definedName name="ggg" localSheetId="16" hidden="1">{"5 * utfall + budget",#N/A,FALSE,"T-0298";"5 * bolag",#N/A,FALSE,"T-0298";"Unibank, utfall alla",#N/A,FALSE,"T-0298";#N/A,#N/A,FALSE,"Koncernskulder";#N/A,#N/A,FALSE,"Koncernfakturering"}</definedName>
    <definedName name="ggg" localSheetId="29" hidden="1">{"5 * utfall + budget",#N/A,FALSE,"T-0298";"5 * bolag",#N/A,FALSE,"T-0298";"Unibank, utfall alla",#N/A,FALSE,"T-0298";#N/A,#N/A,FALSE,"Koncernskulder";#N/A,#N/A,FALSE,"Koncernfakturering"}</definedName>
    <definedName name="ggg" localSheetId="53" hidden="1">{"5 * utfall + budget",#N/A,FALSE,"T-0298";"5 * bolag",#N/A,FALSE,"T-0298";"Unibank, utfall alla",#N/A,FALSE,"T-0298";#N/A,#N/A,FALSE,"Koncernskulder";#N/A,#N/A,FALSE,"Koncernfakturering"}</definedName>
    <definedName name="ggg" localSheetId="37" hidden="1">{"5 * utfall + budget",#N/A,FALSE,"T-0298";"5 * bolag",#N/A,FALSE,"T-0298";"Unibank, utfall alla",#N/A,FALSE,"T-0298";#N/A,#N/A,FALSE,"Koncernskulder";#N/A,#N/A,FALSE,"Koncernfakturering"}</definedName>
    <definedName name="ggg" localSheetId="7" hidden="1">{"5 * utfall + budget",#N/A,FALSE,"T-0298";"5 * bolag",#N/A,FALSE,"T-0298";"Unibank, utfall alla",#N/A,FALSE,"T-0298";#N/A,#N/A,FALSE,"Koncernskulder";#N/A,#N/A,FALSE,"Koncernfakturering"}</definedName>
    <definedName name="ggg" localSheetId="8" hidden="1">{"5 * utfall + budget",#N/A,FALSE,"T-0298";"5 * bolag",#N/A,FALSE,"T-0298";"Unibank, utfall alla",#N/A,FALSE,"T-0298";#N/A,#N/A,FALSE,"Koncernskulder";#N/A,#N/A,FALSE,"Koncernfakturering"}</definedName>
    <definedName name="ggg" localSheetId="6" hidden="1">{"5 * utfall + budget",#N/A,FALSE,"T-0298";"5 * bolag",#N/A,FALSE,"T-0298";"Unibank, utfall alla",#N/A,FALSE,"T-0298";#N/A,#N/A,FALSE,"Koncernskulder";#N/A,#N/A,FALSE,"Koncernfakturering"}</definedName>
    <definedName name="ggg" localSheetId="44" hidden="1">{"5 * utfall + budget",#N/A,FALSE,"T-0298";"5 * bolag",#N/A,FALSE,"T-0298";"Unibank, utfall alla",#N/A,FALSE,"T-0298";#N/A,#N/A,FALSE,"Koncernskulder";#N/A,#N/A,FALSE,"Koncernfakturering"}</definedName>
    <definedName name="ggg" localSheetId="40" hidden="1">{"5 * utfall + budget",#N/A,FALSE,"T-0298";"5 * bolag",#N/A,FALSE,"T-0298";"Unibank, utfall alla",#N/A,FALSE,"T-0298";#N/A,#N/A,FALSE,"Koncernskulder";#N/A,#N/A,FALSE,"Koncernfakturering"}</definedName>
    <definedName name="ggg" localSheetId="9" hidden="1">{"5 * utfall + budget",#N/A,FALSE,"T-0298";"5 * bolag",#N/A,FALSE,"T-0298";"Unibank, utfall alla",#N/A,FALSE,"T-0298";#N/A,#N/A,FALSE,"Koncernskulder";#N/A,#N/A,FALSE,"Koncernfakturering"}</definedName>
    <definedName name="ggg" localSheetId="38" hidden="1">{"5 * utfall + budget",#N/A,FALSE,"T-0298";"5 * bolag",#N/A,FALSE,"T-0298";"Unibank, utfall alla",#N/A,FALSE,"T-0298";#N/A,#N/A,FALSE,"Koncernskulder";#N/A,#N/A,FALSE,"Koncernfakturering"}</definedName>
    <definedName name="ggg" localSheetId="34" hidden="1">{"5 * utfall + budget",#N/A,FALSE,"T-0298";"5 * bolag",#N/A,FALSE,"T-0298";"Unibank, utfall alla",#N/A,FALSE,"T-0298";#N/A,#N/A,FALSE,"Koncernskulder";#N/A,#N/A,FALSE,"Koncernfakturering"}</definedName>
    <definedName name="ggg" hidden="1">{"5 * utfall + budget",#N/A,FALSE,"T-0298";"5 * bolag",#N/A,FALSE,"T-0298";"Unibank, utfall alla",#N/A,FALSE,"T-0298";#N/A,#N/A,FALSE,"Koncernskulder";#N/A,#N/A,FALSE,"Koncernfakturering"}</definedName>
    <definedName name="GROUP" localSheetId="39">OFFSET('[26]Chart Losses'!$I$7,COUNT('[26]Chart Losses'!$I$7:$I$50)-'[26]Chart Losses'!$H$1,,'[26]Chart Losses'!$H$1)</definedName>
    <definedName name="GROUP" localSheetId="52">OFFSET('[27]Chart Losses'!$I$7,COUNT('[27]Chart Losses'!$I$7:$I$50)-'[27]Chart Losses'!$H$1,,'[27]Chart Losses'!$H$1)</definedName>
    <definedName name="GROUP" localSheetId="35">OFFSET('[28]Chart Losses'!$I$7,COUNT('[28]Chart Losses'!$I$7:$I$50)-'[28]Chart Losses'!$H$1,,'[28]Chart Losses'!$H$1)</definedName>
    <definedName name="GROUP" localSheetId="36">OFFSET('[26]Chart Losses'!$I$7,COUNT('[26]Chart Losses'!$I$7:$I$50)-'[26]Chart Losses'!$H$1,,'[26]Chart Losses'!$H$1)</definedName>
    <definedName name="GROUP" localSheetId="55">OFFSET('[29]Chart Losses'!$I$7,COUNT('[29]Chart Losses'!$I$7:$I$50)-'[29]Chart Losses'!$H$1,,'[29]Chart Losses'!$H$1)</definedName>
    <definedName name="GROUP" localSheetId="29">OFFSET('[28]Chart Losses'!$I$7,COUNT('[28]Chart Losses'!$I$7:$I$50)-'[28]Chart Losses'!$H$1,,'[28]Chart Losses'!$H$1)</definedName>
    <definedName name="GROUP" localSheetId="53">OFFSET('[28]Chart Losses'!$I$7,COUNT('[28]Chart Losses'!$I$7:$I$50)-'[28]Chart Losses'!$H$1,,'[28]Chart Losses'!$H$1)</definedName>
    <definedName name="GROUP" localSheetId="7">OFFSET('[30]Chart Losses'!$I$7,COUNT('[30]Chart Losses'!$I$7:$I$50)-'[30]Chart Losses'!$H$1,,'[30]Chart Losses'!$H$1)</definedName>
    <definedName name="GROUP" localSheetId="8">OFFSET('[30]Chart Losses'!$I$7,COUNT('[30]Chart Losses'!$I$7:$I$50)-'[30]Chart Losses'!$H$1,,'[30]Chart Losses'!$H$1)</definedName>
    <definedName name="GROUP" localSheetId="6">OFFSET('[30]Chart Losses'!$I$7,COUNT('[30]Chart Losses'!$I$7:$I$50)-'[30]Chart Losses'!$H$1,,'[30]Chart Losses'!$H$1)</definedName>
    <definedName name="GROUP">OFFSET('[31]Chart Losses'!$I$7,COUNT('[31]Chart Losses'!$I$7:$I$50)-'[31]Chart Losses'!$H$1,,'[31]Chart Losses'!$H$1)</definedName>
    <definedName name="GroupQ" localSheetId="39">#REF!</definedName>
    <definedName name="GroupQ" localSheetId="18">#REF!</definedName>
    <definedName name="GroupQ" localSheetId="12">#REF!</definedName>
    <definedName name="GroupQ" localSheetId="33">#REF!</definedName>
    <definedName name="GroupQ" localSheetId="32">#REF!</definedName>
    <definedName name="GroupQ" localSheetId="52">#REF!</definedName>
    <definedName name="GroupQ" localSheetId="26">#REF!</definedName>
    <definedName name="GroupQ" localSheetId="35">#REF!</definedName>
    <definedName name="GroupQ" localSheetId="36">#REF!</definedName>
    <definedName name="GroupQ" localSheetId="55">#REF!</definedName>
    <definedName name="GroupQ" localSheetId="4">#REF!</definedName>
    <definedName name="GroupQ" localSheetId="16">#REF!</definedName>
    <definedName name="GroupQ" localSheetId="29">#REF!</definedName>
    <definedName name="GroupQ" localSheetId="53">#REF!</definedName>
    <definedName name="GroupQ" localSheetId="37">#REF!</definedName>
    <definedName name="GroupQ" localSheetId="7">#REF!</definedName>
    <definedName name="GroupQ" localSheetId="8">#REF!</definedName>
    <definedName name="GroupQ" localSheetId="6">#REF!</definedName>
    <definedName name="GroupQ" localSheetId="9">#REF!</definedName>
    <definedName name="GroupQ" localSheetId="34">#REF!</definedName>
    <definedName name="GroupQ">#REF!</definedName>
    <definedName name="GroupYTD" localSheetId="39">#REF!</definedName>
    <definedName name="GroupYTD" localSheetId="18">#REF!</definedName>
    <definedName name="GroupYTD" localSheetId="12">#REF!</definedName>
    <definedName name="GroupYTD" localSheetId="33">#REF!</definedName>
    <definedName name="GroupYTD" localSheetId="32">#REF!</definedName>
    <definedName name="GroupYTD" localSheetId="52">#REF!</definedName>
    <definedName name="GroupYTD" localSheetId="26">#REF!</definedName>
    <definedName name="GroupYTD" localSheetId="35">#REF!</definedName>
    <definedName name="GroupYTD" localSheetId="36">#REF!</definedName>
    <definedName name="GroupYTD" localSheetId="55">#REF!</definedName>
    <definedName name="GroupYTD" localSheetId="4">#REF!</definedName>
    <definedName name="GroupYTD" localSheetId="16">#REF!</definedName>
    <definedName name="GroupYTD" localSheetId="29">#REF!</definedName>
    <definedName name="GroupYTD" localSheetId="53">#REF!</definedName>
    <definedName name="GroupYTD" localSheetId="37">#REF!</definedName>
    <definedName name="GroupYTD" localSheetId="7">#REF!</definedName>
    <definedName name="GroupYTD" localSheetId="8">#REF!</definedName>
    <definedName name="GroupYTD" localSheetId="6">#REF!</definedName>
    <definedName name="GroupYTD" localSheetId="9">#REF!</definedName>
    <definedName name="GroupYTD" localSheetId="34">#REF!</definedName>
    <definedName name="GroupYTD">#REF!</definedName>
    <definedName name="gw" localSheetId="39" hidden="1">{"5 * utfall + budget",#N/A,FALSE,"T-0298";"5 * bolag",#N/A,FALSE,"T-0298";"Unibank, utfall alla",#N/A,FALSE,"T-0298";#N/A,#N/A,FALSE,"Koncernskulder";#N/A,#N/A,FALSE,"Koncernfakturering"}</definedName>
    <definedName name="gw" localSheetId="18" hidden="1">{"5 * utfall + budget",#N/A,FALSE,"T-0298";"5 * bolag",#N/A,FALSE,"T-0298";"Unibank, utfall alla",#N/A,FALSE,"T-0298";#N/A,#N/A,FALSE,"Koncernskulder";#N/A,#N/A,FALSE,"Koncernfakturering"}</definedName>
    <definedName name="gw" localSheetId="12" hidden="1">{"5 * utfall + budget",#N/A,FALSE,"T-0298";"5 * bolag",#N/A,FALSE,"T-0298";"Unibank, utfall alla",#N/A,FALSE,"T-0298";#N/A,#N/A,FALSE,"Koncernskulder";#N/A,#N/A,FALSE,"Koncernfakturering"}</definedName>
    <definedName name="gw" localSheetId="1" hidden="1">{"5 * utfall + budget",#N/A,FALSE,"T-0298";"5 * bolag",#N/A,FALSE,"T-0298";"Unibank, utfall alla",#N/A,FALSE,"T-0298";#N/A,#N/A,FALSE,"Koncernskulder";#N/A,#N/A,FALSE,"Koncernfakturering"}</definedName>
    <definedName name="gw" localSheetId="33" hidden="1">{"5 * utfall + budget",#N/A,FALSE,"T-0298";"5 * bolag",#N/A,FALSE,"T-0298";"Unibank, utfall alla",#N/A,FALSE,"T-0298";#N/A,#N/A,FALSE,"Koncernskulder";#N/A,#N/A,FALSE,"Koncernfakturering"}</definedName>
    <definedName name="gw" localSheetId="32" hidden="1">{"5 * utfall + budget",#N/A,FALSE,"T-0298";"5 * bolag",#N/A,FALSE,"T-0298";"Unibank, utfall alla",#N/A,FALSE,"T-0298";#N/A,#N/A,FALSE,"Koncernskulder";#N/A,#N/A,FALSE,"Koncernfakturering"}</definedName>
    <definedName name="gw" localSheetId="52" hidden="1">{"5 * utfall + budget",#N/A,FALSE,"T-0298";"5 * bolag",#N/A,FALSE,"T-0298";"Unibank, utfall alla",#N/A,FALSE,"T-0298";#N/A,#N/A,FALSE,"Koncernskulder";#N/A,#N/A,FALSE,"Koncernfakturering"}</definedName>
    <definedName name="gw" localSheetId="26" hidden="1">{"5 * utfall + budget",#N/A,FALSE,"T-0298";"5 * bolag",#N/A,FALSE,"T-0298";"Unibank, utfall alla",#N/A,FALSE,"T-0298";#N/A,#N/A,FALSE,"Koncernskulder";#N/A,#N/A,FALSE,"Koncernfakturering"}</definedName>
    <definedName name="gw" localSheetId="35" hidden="1">{"5 * utfall + budget",#N/A,FALSE,"T-0298";"5 * bolag",#N/A,FALSE,"T-0298";"Unibank, utfall alla",#N/A,FALSE,"T-0298";#N/A,#N/A,FALSE,"Koncernskulder";#N/A,#N/A,FALSE,"Koncernfakturering"}</definedName>
    <definedName name="gw" localSheetId="36" hidden="1">{"5 * utfall + budget",#N/A,FALSE,"T-0298";"5 * bolag",#N/A,FALSE,"T-0298";"Unibank, utfall alla",#N/A,FALSE,"T-0298";#N/A,#N/A,FALSE,"Koncernskulder";#N/A,#N/A,FALSE,"Koncernfakturering"}</definedName>
    <definedName name="gw" localSheetId="55" hidden="1">{"5 * utfall + budget",#N/A,FALSE,"T-0298";"5 * bolag",#N/A,FALSE,"T-0298";"Unibank, utfall alla",#N/A,FALSE,"T-0298";#N/A,#N/A,FALSE,"Koncernskulder";#N/A,#N/A,FALSE,"Koncernfakturering"}</definedName>
    <definedName name="gw" localSheetId="4" hidden="1">{"5 * utfall + budget",#N/A,FALSE,"T-0298";"5 * bolag",#N/A,FALSE,"T-0298";"Unibank, utfall alla",#N/A,FALSE,"T-0298";#N/A,#N/A,FALSE,"Koncernskulder";#N/A,#N/A,FALSE,"Koncernfakturering"}</definedName>
    <definedName name="gw" localSheetId="16" hidden="1">{"5 * utfall + budget",#N/A,FALSE,"T-0298";"5 * bolag",#N/A,FALSE,"T-0298";"Unibank, utfall alla",#N/A,FALSE,"T-0298";#N/A,#N/A,FALSE,"Koncernskulder";#N/A,#N/A,FALSE,"Koncernfakturering"}</definedName>
    <definedName name="gw" localSheetId="29" hidden="1">{"5 * utfall + budget",#N/A,FALSE,"T-0298";"5 * bolag",#N/A,FALSE,"T-0298";"Unibank, utfall alla",#N/A,FALSE,"T-0298";#N/A,#N/A,FALSE,"Koncernskulder";#N/A,#N/A,FALSE,"Koncernfakturering"}</definedName>
    <definedName name="gw" localSheetId="53" hidden="1">{"5 * utfall + budget",#N/A,FALSE,"T-0298";"5 * bolag",#N/A,FALSE,"T-0298";"Unibank, utfall alla",#N/A,FALSE,"T-0298";#N/A,#N/A,FALSE,"Koncernskulder";#N/A,#N/A,FALSE,"Koncernfakturering"}</definedName>
    <definedName name="gw" localSheetId="37" hidden="1">{"5 * utfall + budget",#N/A,FALSE,"T-0298";"5 * bolag",#N/A,FALSE,"T-0298";"Unibank, utfall alla",#N/A,FALSE,"T-0298";#N/A,#N/A,FALSE,"Koncernskulder";#N/A,#N/A,FALSE,"Koncernfakturering"}</definedName>
    <definedName name="gw" localSheetId="7" hidden="1">{"5 * utfall + budget",#N/A,FALSE,"T-0298";"5 * bolag",#N/A,FALSE,"T-0298";"Unibank, utfall alla",#N/A,FALSE,"T-0298";#N/A,#N/A,FALSE,"Koncernskulder";#N/A,#N/A,FALSE,"Koncernfakturering"}</definedName>
    <definedName name="gw" localSheetId="8" hidden="1">{"5 * utfall + budget",#N/A,FALSE,"T-0298";"5 * bolag",#N/A,FALSE,"T-0298";"Unibank, utfall alla",#N/A,FALSE,"T-0298";#N/A,#N/A,FALSE,"Koncernskulder";#N/A,#N/A,FALSE,"Koncernfakturering"}</definedName>
    <definedName name="gw" localSheetId="6" hidden="1">{"5 * utfall + budget",#N/A,FALSE,"T-0298";"5 * bolag",#N/A,FALSE,"T-0298";"Unibank, utfall alla",#N/A,FALSE,"T-0298";#N/A,#N/A,FALSE,"Koncernskulder";#N/A,#N/A,FALSE,"Koncernfakturering"}</definedName>
    <definedName name="gw" localSheetId="44" hidden="1">{"5 * utfall + budget",#N/A,FALSE,"T-0298";"5 * bolag",#N/A,FALSE,"T-0298";"Unibank, utfall alla",#N/A,FALSE,"T-0298";#N/A,#N/A,FALSE,"Koncernskulder";#N/A,#N/A,FALSE,"Koncernfakturering"}</definedName>
    <definedName name="gw" localSheetId="40" hidden="1">{"5 * utfall + budget",#N/A,FALSE,"T-0298";"5 * bolag",#N/A,FALSE,"T-0298";"Unibank, utfall alla",#N/A,FALSE,"T-0298";#N/A,#N/A,FALSE,"Koncernskulder";#N/A,#N/A,FALSE,"Koncernfakturering"}</definedName>
    <definedName name="gw" localSheetId="9" hidden="1">{"5 * utfall + budget",#N/A,FALSE,"T-0298";"5 * bolag",#N/A,FALSE,"T-0298";"Unibank, utfall alla",#N/A,FALSE,"T-0298";#N/A,#N/A,FALSE,"Koncernskulder";#N/A,#N/A,FALSE,"Koncernfakturering"}</definedName>
    <definedName name="gw" localSheetId="38" hidden="1">{"5 * utfall + budget",#N/A,FALSE,"T-0298";"5 * bolag",#N/A,FALSE,"T-0298";"Unibank, utfall alla",#N/A,FALSE,"T-0298";#N/A,#N/A,FALSE,"Koncernskulder";#N/A,#N/A,FALSE,"Koncernfakturering"}</definedName>
    <definedName name="gw" localSheetId="34" hidden="1">{"5 * utfall + budget",#N/A,FALSE,"T-0298";"5 * bolag",#N/A,FALSE,"T-0298";"Unibank, utfall alla",#N/A,FALSE,"T-0298";#N/A,#N/A,FALSE,"Koncernskulder";#N/A,#N/A,FALSE,"Koncernfakturering"}</definedName>
    <definedName name="gw" hidden="1">{"5 * utfall + budget",#N/A,FALSE,"T-0298";"5 * bolag",#N/A,FALSE,"T-0298";"Unibank, utfall alla",#N/A,FALSE,"T-0298";#N/A,#N/A,FALSE,"Koncernskulder";#N/A,#N/A,FALSE,"Koncernfakturering"}</definedName>
    <definedName name="HOUSE" localSheetId="39">OFFSET('[26]Chart Losses'!$K$7,COUNT('[26]Chart Losses'!$K$7:$K$50)-'[26]Chart Losses'!$H$1,,'[26]Chart Losses'!$H$1)</definedName>
    <definedName name="HOUSE" localSheetId="52">OFFSET('[27]Chart Losses'!$K$7,COUNT('[27]Chart Losses'!$K$7:$K$50)-'[27]Chart Losses'!$H$1,,'[27]Chart Losses'!$H$1)</definedName>
    <definedName name="HOUSE" localSheetId="35">OFFSET('[28]Chart Losses'!$K$7,COUNT('[28]Chart Losses'!$K$7:$K$50)-'[28]Chart Losses'!$H$1,,'[28]Chart Losses'!$H$1)</definedName>
    <definedName name="HOUSE" localSheetId="36">OFFSET('[26]Chart Losses'!$K$7,COUNT('[26]Chart Losses'!$K$7:$K$50)-'[26]Chart Losses'!$H$1,,'[26]Chart Losses'!$H$1)</definedName>
    <definedName name="HOUSE" localSheetId="55">OFFSET('[29]Chart Losses'!$K$7,COUNT('[29]Chart Losses'!$K$7:$K$50)-'[29]Chart Losses'!$H$1,,'[29]Chart Losses'!$H$1)</definedName>
    <definedName name="HOUSE" localSheetId="29">OFFSET('[28]Chart Losses'!$K$7,COUNT('[28]Chart Losses'!$K$7:$K$50)-'[28]Chart Losses'!$H$1,,'[28]Chart Losses'!$H$1)</definedName>
    <definedName name="HOUSE" localSheetId="53">OFFSET('[28]Chart Losses'!$K$7,COUNT('[28]Chart Losses'!$K$7:$K$50)-'[28]Chart Losses'!$H$1,,'[28]Chart Losses'!$H$1)</definedName>
    <definedName name="HOUSE" localSheetId="7">OFFSET('[30]Chart Losses'!$K$7,COUNT('[30]Chart Losses'!$K$7:$K$50)-'[30]Chart Losses'!$H$1,,'[30]Chart Losses'!$H$1)</definedName>
    <definedName name="HOUSE" localSheetId="8">OFFSET('[30]Chart Losses'!$K$7,COUNT('[30]Chart Losses'!$K$7:$K$50)-'[30]Chart Losses'!$H$1,,'[30]Chart Losses'!$H$1)</definedName>
    <definedName name="HOUSE" localSheetId="6">OFFSET('[30]Chart Losses'!$K$7,COUNT('[30]Chart Losses'!$K$7:$K$50)-'[30]Chart Losses'!$H$1,,'[30]Chart Losses'!$H$1)</definedName>
    <definedName name="HOUSE">OFFSET('[31]Chart Losses'!$K$7,COUNT('[31]Chart Losses'!$K$7:$K$50)-'[31]Chart Losses'!$H$1,,'[31]Chart Losses'!$H$1)</definedName>
    <definedName name="HTML1_1" hidden="1">"'[BILAGOR.XLS]M&amp;I  T-FOND'!$A$1:$Z$62"</definedName>
    <definedName name="HTML1_11" hidden="1">1</definedName>
    <definedName name="HTML1_12" hidden="1">"J:\INTERNT\EKONOMI\BUDGET\MyHTML.htm"</definedName>
    <definedName name="HTML1_2" hidden="1">1</definedName>
    <definedName name="HTML1_3" hidden="1">"BILAGOR"</definedName>
    <definedName name="HTML1_4" hidden="1">"M&amp;I  T-FOND"</definedName>
    <definedName name="HTML1_6" hidden="1">1</definedName>
    <definedName name="HTML1_7" hidden="1">1</definedName>
    <definedName name="HTML1_8" hidden="1">35096</definedName>
    <definedName name="HTML1_9" hidden="1">"-"</definedName>
    <definedName name="HTMLCount" hidden="1">1</definedName>
    <definedName name="iib" localSheetId="39">#REF!</definedName>
    <definedName name="iib" localSheetId="18">#REF!</definedName>
    <definedName name="iib" localSheetId="12">#REF!</definedName>
    <definedName name="iib" localSheetId="33">#REF!</definedName>
    <definedName name="iib" localSheetId="32">#REF!</definedName>
    <definedName name="iib" localSheetId="52">#REF!</definedName>
    <definedName name="iib" localSheetId="26">#REF!</definedName>
    <definedName name="iib" localSheetId="35">#REF!</definedName>
    <definedName name="iib" localSheetId="36">#REF!</definedName>
    <definedName name="iib" localSheetId="55">#REF!</definedName>
    <definedName name="iib" localSheetId="4">#REF!</definedName>
    <definedName name="iib" localSheetId="16">#REF!</definedName>
    <definedName name="iib" localSheetId="29">#REF!</definedName>
    <definedName name="iib" localSheetId="53">#REF!</definedName>
    <definedName name="iib" localSheetId="37">#REF!</definedName>
    <definedName name="iib" localSheetId="7">#REF!</definedName>
    <definedName name="iib" localSheetId="8">#REF!</definedName>
    <definedName name="iib" localSheetId="6">#REF!</definedName>
    <definedName name="iib" localSheetId="9">#REF!</definedName>
    <definedName name="iib" localSheetId="34">#REF!</definedName>
    <definedName name="iib">#REF!</definedName>
    <definedName name="iib_total" localSheetId="39">#REF!</definedName>
    <definedName name="iib_total" localSheetId="18">#REF!</definedName>
    <definedName name="iib_total" localSheetId="12">#REF!</definedName>
    <definedName name="iib_total" localSheetId="33">#REF!</definedName>
    <definedName name="iib_total" localSheetId="32">#REF!</definedName>
    <definedName name="iib_total" localSheetId="52">#REF!</definedName>
    <definedName name="iib_total" localSheetId="26">#REF!</definedName>
    <definedName name="iib_total" localSheetId="35">#REF!</definedName>
    <definedName name="iib_total" localSheetId="36">#REF!</definedName>
    <definedName name="iib_total" localSheetId="55">#REF!</definedName>
    <definedName name="iib_total" localSheetId="4">#REF!</definedName>
    <definedName name="iib_total" localSheetId="16">#REF!</definedName>
    <definedName name="iib_total" localSheetId="29">#REF!</definedName>
    <definedName name="iib_total" localSheetId="53">#REF!</definedName>
    <definedName name="iib_total" localSheetId="37">#REF!</definedName>
    <definedName name="iib_total" localSheetId="7">#REF!</definedName>
    <definedName name="iib_total" localSheetId="8">#REF!</definedName>
    <definedName name="iib_total" localSheetId="6">#REF!</definedName>
    <definedName name="iib_total" localSheetId="9">#REF!</definedName>
    <definedName name="iib_total" localSheetId="34">#REF!</definedName>
    <definedName name="iib_total">#REF!</definedName>
    <definedName name="Income" localSheetId="39">#REF!</definedName>
    <definedName name="Income" localSheetId="18">#REF!</definedName>
    <definedName name="Income" localSheetId="12">#REF!</definedName>
    <definedName name="Income" localSheetId="33">#REF!</definedName>
    <definedName name="Income" localSheetId="32">#REF!</definedName>
    <definedName name="Income" localSheetId="52">#REF!</definedName>
    <definedName name="Income" localSheetId="26">#REF!</definedName>
    <definedName name="Income" localSheetId="35">#REF!</definedName>
    <definedName name="Income" localSheetId="36">#REF!</definedName>
    <definedName name="Income" localSheetId="55">#REF!</definedName>
    <definedName name="Income" localSheetId="4">#REF!</definedName>
    <definedName name="Income" localSheetId="16">#REF!</definedName>
    <definedName name="Income" localSheetId="29">#REF!</definedName>
    <definedName name="Income" localSheetId="53">#REF!</definedName>
    <definedName name="Income" localSheetId="37">#REF!</definedName>
    <definedName name="Income" localSheetId="7">#REF!</definedName>
    <definedName name="Income" localSheetId="8">#REF!</definedName>
    <definedName name="Income" localSheetId="6">#REF!</definedName>
    <definedName name="Income" localSheetId="9">#REF!</definedName>
    <definedName name="Income" localSheetId="34">#REF!</definedName>
    <definedName name="Income">#REF!</definedName>
    <definedName name="Income_statement__________________________________________________________SEKm" localSheetId="39">#REF!</definedName>
    <definedName name="Income_statement__________________________________________________________SEKm" localSheetId="18">#REF!</definedName>
    <definedName name="Income_statement__________________________________________________________SEKm" localSheetId="12">#REF!</definedName>
    <definedName name="Income_statement__________________________________________________________SEKm" localSheetId="33">#REF!</definedName>
    <definedName name="Income_statement__________________________________________________________SEKm" localSheetId="32">#REF!</definedName>
    <definedName name="Income_statement__________________________________________________________SEKm" localSheetId="52">#REF!</definedName>
    <definedName name="Income_statement__________________________________________________________SEKm" localSheetId="26">#REF!</definedName>
    <definedName name="Income_statement__________________________________________________________SEKm" localSheetId="35">#REF!</definedName>
    <definedName name="Income_statement__________________________________________________________SEKm" localSheetId="36">#REF!</definedName>
    <definedName name="Income_statement__________________________________________________________SEKm" localSheetId="55">#REF!</definedName>
    <definedName name="Income_statement__________________________________________________________SEKm" localSheetId="4">#REF!</definedName>
    <definedName name="Income_statement__________________________________________________________SEKm" localSheetId="16">#REF!</definedName>
    <definedName name="Income_statement__________________________________________________________SEKm" localSheetId="29">#REF!</definedName>
    <definedName name="Income_statement__________________________________________________________SEKm" localSheetId="53">#REF!</definedName>
    <definedName name="Income_statement__________________________________________________________SEKm" localSheetId="37">#REF!</definedName>
    <definedName name="Income_statement__________________________________________________________SEKm" localSheetId="7">#REF!</definedName>
    <definedName name="Income_statement__________________________________________________________SEKm" localSheetId="8">#REF!</definedName>
    <definedName name="Income_statement__________________________________________________________SEKm" localSheetId="6">#REF!</definedName>
    <definedName name="Income_statement__________________________________________________________SEKm" localSheetId="9">#REF!</definedName>
    <definedName name="Income_statement__________________________________________________________SEKm" localSheetId="34">#REF!</definedName>
    <definedName name="Income_statement__________________________________________________________SEKm">#REF!</definedName>
    <definedName name="INPR" localSheetId="39">#REF!</definedName>
    <definedName name="INPR" localSheetId="18">#REF!</definedName>
    <definedName name="INPR" localSheetId="12">#REF!</definedName>
    <definedName name="INPR" localSheetId="33">#REF!</definedName>
    <definedName name="INPR" localSheetId="32">#REF!</definedName>
    <definedName name="INPR" localSheetId="52">#REF!</definedName>
    <definedName name="INPR" localSheetId="26">#REF!</definedName>
    <definedName name="INPR" localSheetId="35">#REF!</definedName>
    <definedName name="INPR" localSheetId="36">#REF!</definedName>
    <definedName name="INPR" localSheetId="55">#REF!</definedName>
    <definedName name="INPR" localSheetId="4">#REF!</definedName>
    <definedName name="INPR" localSheetId="16">#REF!</definedName>
    <definedName name="INPR" localSheetId="29">#REF!</definedName>
    <definedName name="INPR" localSheetId="53">#REF!</definedName>
    <definedName name="INPR" localSheetId="37">#REF!</definedName>
    <definedName name="INPR" localSheetId="7">#REF!</definedName>
    <definedName name="INPR" localSheetId="8">#REF!</definedName>
    <definedName name="INPR" localSheetId="6">#REF!</definedName>
    <definedName name="INPR" localSheetId="9">#REF!</definedName>
    <definedName name="INPR" localSheetId="34">#REF!</definedName>
    <definedName name="INPR">#REF!</definedName>
    <definedName name="inv.bank" localSheetId="39">#REF!</definedName>
    <definedName name="inv.bank" localSheetId="18">#REF!</definedName>
    <definedName name="inv.bank" localSheetId="12">#REF!</definedName>
    <definedName name="inv.bank" localSheetId="33">#REF!</definedName>
    <definedName name="inv.bank" localSheetId="32">#REF!</definedName>
    <definedName name="inv.bank" localSheetId="52">#REF!</definedName>
    <definedName name="inv.bank" localSheetId="26">#REF!</definedName>
    <definedName name="inv.bank" localSheetId="35">#REF!</definedName>
    <definedName name="inv.bank" localSheetId="36">#REF!</definedName>
    <definedName name="inv.bank" localSheetId="55">#REF!</definedName>
    <definedName name="inv.bank" localSheetId="4">#REF!</definedName>
    <definedName name="inv.bank" localSheetId="16">#REF!</definedName>
    <definedName name="inv.bank" localSheetId="29">#REF!</definedName>
    <definedName name="inv.bank" localSheetId="53">#REF!</definedName>
    <definedName name="inv.bank" localSheetId="37">#REF!</definedName>
    <definedName name="inv.bank" localSheetId="7">#REF!</definedName>
    <definedName name="inv.bank" localSheetId="8">#REF!</definedName>
    <definedName name="inv.bank" localSheetId="6">#REF!</definedName>
    <definedName name="inv.bank" localSheetId="9">#REF!</definedName>
    <definedName name="inv.bank" localSheetId="34">#REF!</definedName>
    <definedName name="inv.bank">#REF!</definedName>
    <definedName name="just" localSheetId="39">#REF!</definedName>
    <definedName name="just" localSheetId="18">#REF!</definedName>
    <definedName name="just" localSheetId="12">#REF!</definedName>
    <definedName name="just" localSheetId="33">#REF!</definedName>
    <definedName name="just" localSheetId="32">#REF!</definedName>
    <definedName name="just" localSheetId="52">#REF!</definedName>
    <definedName name="just" localSheetId="26">#REF!</definedName>
    <definedName name="just" localSheetId="35">#REF!</definedName>
    <definedName name="just" localSheetId="36">#REF!</definedName>
    <definedName name="just" localSheetId="55">#REF!</definedName>
    <definedName name="just" localSheetId="4">#REF!</definedName>
    <definedName name="just" localSheetId="16">#REF!</definedName>
    <definedName name="just" localSheetId="29">#REF!</definedName>
    <definedName name="just" localSheetId="53">#REF!</definedName>
    <definedName name="just" localSheetId="37">#REF!</definedName>
    <definedName name="just" localSheetId="7">#REF!</definedName>
    <definedName name="just" localSheetId="8">#REF!</definedName>
    <definedName name="just" localSheetId="6">#REF!</definedName>
    <definedName name="just" localSheetId="9">#REF!</definedName>
    <definedName name="just" localSheetId="34">#REF!</definedName>
    <definedName name="just">#REF!</definedName>
    <definedName name="Key" localSheetId="39">#REF!</definedName>
    <definedName name="Key" localSheetId="18">#REF!</definedName>
    <definedName name="Key" localSheetId="12">#REF!</definedName>
    <definedName name="Key" localSheetId="33">#REF!</definedName>
    <definedName name="Key" localSheetId="32">#REF!</definedName>
    <definedName name="Key" localSheetId="52">#REF!</definedName>
    <definedName name="Key" localSheetId="26">#REF!</definedName>
    <definedName name="Key" localSheetId="35">#REF!</definedName>
    <definedName name="Key" localSheetId="36">#REF!</definedName>
    <definedName name="Key" localSheetId="55">#REF!</definedName>
    <definedName name="Key" localSheetId="4">#REF!</definedName>
    <definedName name="Key" localSheetId="16">#REF!</definedName>
    <definedName name="Key" localSheetId="29">#REF!</definedName>
    <definedName name="Key" localSheetId="53">#REF!</definedName>
    <definedName name="Key" localSheetId="37">#REF!</definedName>
    <definedName name="Key" localSheetId="7">#REF!</definedName>
    <definedName name="Key" localSheetId="8">#REF!</definedName>
    <definedName name="Key" localSheetId="6">#REF!</definedName>
    <definedName name="Key" localSheetId="9">#REF!</definedName>
    <definedName name="Key" localSheetId="34">#REF!</definedName>
    <definedName name="Key">#REF!</definedName>
    <definedName name="key_life" localSheetId="39">#REF!</definedName>
    <definedName name="key_life" localSheetId="18">#REF!</definedName>
    <definedName name="key_life" localSheetId="12">#REF!</definedName>
    <definedName name="key_life" localSheetId="33">#REF!</definedName>
    <definedName name="key_life" localSheetId="32">#REF!</definedName>
    <definedName name="key_life" localSheetId="52">#REF!</definedName>
    <definedName name="key_life" localSheetId="26">#REF!</definedName>
    <definedName name="key_life" localSheetId="35">#REF!</definedName>
    <definedName name="key_life" localSheetId="36">#REF!</definedName>
    <definedName name="key_life" localSheetId="55">#REF!</definedName>
    <definedName name="key_life" localSheetId="4">#REF!</definedName>
    <definedName name="key_life" localSheetId="16">#REF!</definedName>
    <definedName name="key_life" localSheetId="29">#REF!</definedName>
    <definedName name="key_life" localSheetId="53">#REF!</definedName>
    <definedName name="key_life" localSheetId="37">#REF!</definedName>
    <definedName name="key_life" localSheetId="7">#REF!</definedName>
    <definedName name="key_life" localSheetId="8">#REF!</definedName>
    <definedName name="key_life" localSheetId="6">#REF!</definedName>
    <definedName name="key_life" localSheetId="9">#REF!</definedName>
    <definedName name="key_life" localSheetId="34">#REF!</definedName>
    <definedName name="key_life">#REF!</definedName>
    <definedName name="keyratio" localSheetId="39">#REF!</definedName>
    <definedName name="keyratio" localSheetId="18">#REF!</definedName>
    <definedName name="keyratio" localSheetId="12">#REF!</definedName>
    <definedName name="keyratio" localSheetId="33">#REF!</definedName>
    <definedName name="keyratio" localSheetId="32">#REF!</definedName>
    <definedName name="keyratio" localSheetId="52">#REF!</definedName>
    <definedName name="keyratio" localSheetId="26">#REF!</definedName>
    <definedName name="keyratio" localSheetId="35">#REF!</definedName>
    <definedName name="keyratio" localSheetId="36">#REF!</definedName>
    <definedName name="keyratio" localSheetId="55">#REF!</definedName>
    <definedName name="keyratio" localSheetId="4">#REF!</definedName>
    <definedName name="keyratio" localSheetId="16">#REF!</definedName>
    <definedName name="keyratio" localSheetId="29">#REF!</definedName>
    <definedName name="keyratio" localSheetId="53">#REF!</definedName>
    <definedName name="keyratio" localSheetId="37">#REF!</definedName>
    <definedName name="keyratio" localSheetId="7">#REF!</definedName>
    <definedName name="keyratio" localSheetId="8">#REF!</definedName>
    <definedName name="keyratio" localSheetId="6">#REF!</definedName>
    <definedName name="keyratio" localSheetId="9">#REF!</definedName>
    <definedName name="keyratio" localSheetId="34">#REF!</definedName>
    <definedName name="keyratio">#REF!</definedName>
    <definedName name="kk" localSheetId="39">[93]Syöttöpohja!$F$4</definedName>
    <definedName name="kk" localSheetId="52">[94]Syöttöpohja!$F$4</definedName>
    <definedName name="kk" localSheetId="35">[94]Syöttöpohja!$F$4</definedName>
    <definedName name="kk" localSheetId="36">[93]Syöttöpohja!$F$4</definedName>
    <definedName name="kk" localSheetId="55">[95]Syöttöpohja!$F$4</definedName>
    <definedName name="kk" localSheetId="29">[94]Syöttöpohja!$F$4</definedName>
    <definedName name="kk" localSheetId="53">[96]Syöttöpohja!$F$4</definedName>
    <definedName name="kk" localSheetId="7">[97]Syöttöpohja!$F$4</definedName>
    <definedName name="kk" localSheetId="8">[97]Syöttöpohja!$F$4</definedName>
    <definedName name="kk" localSheetId="6">[97]Syöttöpohja!$F$4</definedName>
    <definedName name="kk">[98]Syöttöpohja!$F$4</definedName>
    <definedName name="KolIndeks0" localSheetId="39">[38]HelpSheet!$G$9</definedName>
    <definedName name="KolIndeks0" localSheetId="52">[39]HelpSheet!$G$9</definedName>
    <definedName name="KolIndeks0" localSheetId="35">[39]HelpSheet!$G$9</definedName>
    <definedName name="KolIndeks0" localSheetId="36">[38]HelpSheet!$G$9</definedName>
    <definedName name="KolIndeks0" localSheetId="55">[40]HelpSheet!$G$9</definedName>
    <definedName name="KolIndeks0" localSheetId="29">[39]HelpSheet!$G$9</definedName>
    <definedName name="KolIndeks0" localSheetId="53">[41]HelpSheet!$G$9</definedName>
    <definedName name="KolIndeks0" localSheetId="7">[42]HelpSheet!$G$9</definedName>
    <definedName name="KolIndeks0" localSheetId="8">[42]HelpSheet!$G$9</definedName>
    <definedName name="KolIndeks0" localSheetId="6">[42]HelpSheet!$G$9</definedName>
    <definedName name="KolIndeks0">[43]HelpSheet!$G$9</definedName>
    <definedName name="KolIndeks1" localSheetId="39">[38]HelpSheet!$G$11</definedName>
    <definedName name="KolIndeks1" localSheetId="52">[39]HelpSheet!$G$11</definedName>
    <definedName name="KolIndeks1" localSheetId="35">[39]HelpSheet!$G$11</definedName>
    <definedName name="KolIndeks1" localSheetId="36">[38]HelpSheet!$G$11</definedName>
    <definedName name="KolIndeks1" localSheetId="55">[40]HelpSheet!$G$11</definedName>
    <definedName name="KolIndeks1" localSheetId="29">[39]HelpSheet!$G$11</definedName>
    <definedName name="KolIndeks1" localSheetId="53">[41]HelpSheet!$G$11</definedName>
    <definedName name="KolIndeks1" localSheetId="7">[42]HelpSheet!$G$11</definedName>
    <definedName name="KolIndeks1" localSheetId="8">[42]HelpSheet!$G$11</definedName>
    <definedName name="KolIndeks1" localSheetId="6">[42]HelpSheet!$G$11</definedName>
    <definedName name="KolIndeks1">[43]HelpSheet!$G$11</definedName>
    <definedName name="KolIndeks2" localSheetId="39">[38]HelpSheet!$G$13</definedName>
    <definedName name="KolIndeks2" localSheetId="52">[39]HelpSheet!$G$13</definedName>
    <definedName name="KolIndeks2" localSheetId="35">[39]HelpSheet!$G$13</definedName>
    <definedName name="KolIndeks2" localSheetId="36">[38]HelpSheet!$G$13</definedName>
    <definedName name="KolIndeks2" localSheetId="55">[40]HelpSheet!$G$13</definedName>
    <definedName name="KolIndeks2" localSheetId="29">[39]HelpSheet!$G$13</definedName>
    <definedName name="KolIndeks2" localSheetId="53">[41]HelpSheet!$G$13</definedName>
    <definedName name="KolIndeks2" localSheetId="7">[42]HelpSheet!$G$13</definedName>
    <definedName name="KolIndeks2" localSheetId="8">[42]HelpSheet!$G$13</definedName>
    <definedName name="KolIndeks2" localSheetId="6">[42]HelpSheet!$G$13</definedName>
    <definedName name="KolIndeks2">[43]HelpSheet!$G$13</definedName>
    <definedName name="KolIndeks3" localSheetId="39">[38]HelpSheet!$G$15</definedName>
    <definedName name="KolIndeks3" localSheetId="52">[39]HelpSheet!$G$15</definedName>
    <definedName name="KolIndeks3" localSheetId="35">[39]HelpSheet!$G$15</definedName>
    <definedName name="KolIndeks3" localSheetId="36">[38]HelpSheet!$G$15</definedName>
    <definedName name="KolIndeks3" localSheetId="55">[40]HelpSheet!$G$15</definedName>
    <definedName name="KolIndeks3" localSheetId="29">[39]HelpSheet!$G$15</definedName>
    <definedName name="KolIndeks3" localSheetId="53">[41]HelpSheet!$G$15</definedName>
    <definedName name="KolIndeks3" localSheetId="7">[42]HelpSheet!$G$15</definedName>
    <definedName name="KolIndeks3" localSheetId="8">[42]HelpSheet!$G$15</definedName>
    <definedName name="KolIndeks3" localSheetId="6">[42]HelpSheet!$G$15</definedName>
    <definedName name="KolIndeks3">[43]HelpSheet!$G$15</definedName>
    <definedName name="kop" localSheetId="39">#REF!</definedName>
    <definedName name="kop" localSheetId="18">#REF!</definedName>
    <definedName name="kop" localSheetId="12">#REF!</definedName>
    <definedName name="kop" localSheetId="33">#REF!</definedName>
    <definedName name="kop" localSheetId="32">#REF!</definedName>
    <definedName name="kop" localSheetId="52">#REF!</definedName>
    <definedName name="kop" localSheetId="26">#REF!</definedName>
    <definedName name="kop" localSheetId="35">#REF!</definedName>
    <definedName name="kop" localSheetId="36">#REF!</definedName>
    <definedName name="kop" localSheetId="55">#REF!</definedName>
    <definedName name="kop" localSheetId="4">#REF!</definedName>
    <definedName name="kop" localSheetId="16">#REF!</definedName>
    <definedName name="kop" localSheetId="29">#REF!</definedName>
    <definedName name="kop" localSheetId="53">#REF!</definedName>
    <definedName name="kop" localSheetId="37">#REF!</definedName>
    <definedName name="kop" localSheetId="7">#REF!</definedName>
    <definedName name="kop" localSheetId="8">#REF!</definedName>
    <definedName name="kop" localSheetId="6">#REF!</definedName>
    <definedName name="kop" localSheetId="9">#REF!</definedName>
    <definedName name="kop" localSheetId="34">#REF!</definedName>
    <definedName name="kop">#REF!</definedName>
    <definedName name="KvtKolIndeks1" localSheetId="39">[38]HelpSheet!$I$3</definedName>
    <definedName name="KvtKolIndeks1" localSheetId="52">[39]HelpSheet!$I$3</definedName>
    <definedName name="KvtKolIndeks1" localSheetId="35">[39]HelpSheet!$I$3</definedName>
    <definedName name="KvtKolIndeks1" localSheetId="36">[38]HelpSheet!$I$3</definedName>
    <definedName name="KvtKolIndeks1" localSheetId="55">[40]HelpSheet!$I$3</definedName>
    <definedName name="KvtKolIndeks1" localSheetId="29">[39]HelpSheet!$I$3</definedName>
    <definedName name="KvtKolIndeks1" localSheetId="53">[41]HelpSheet!$I$3</definedName>
    <definedName name="KvtKolIndeks1" localSheetId="7">[42]HelpSheet!$I$3</definedName>
    <definedName name="KvtKolIndeks1" localSheetId="8">[42]HelpSheet!$I$3</definedName>
    <definedName name="KvtKolIndeks1" localSheetId="6">[42]HelpSheet!$I$3</definedName>
    <definedName name="KvtKolIndeks1">[43]HelpSheet!$I$3</definedName>
    <definedName name="KvtKolIndeks2" localSheetId="39">[38]HelpSheet!$I$5</definedName>
    <definedName name="KvtKolIndeks2" localSheetId="52">[39]HelpSheet!$I$5</definedName>
    <definedName name="KvtKolIndeks2" localSheetId="35">[39]HelpSheet!$I$5</definedName>
    <definedName name="KvtKolIndeks2" localSheetId="36">[38]HelpSheet!$I$5</definedName>
    <definedName name="KvtKolIndeks2" localSheetId="55">[40]HelpSheet!$I$5</definedName>
    <definedName name="KvtKolIndeks2" localSheetId="29">[39]HelpSheet!$I$5</definedName>
    <definedName name="KvtKolIndeks2" localSheetId="53">[41]HelpSheet!$I$5</definedName>
    <definedName name="KvtKolIndeks2" localSheetId="7">[42]HelpSheet!$I$5</definedName>
    <definedName name="KvtKolIndeks2" localSheetId="8">[42]HelpSheet!$I$5</definedName>
    <definedName name="KvtKolIndeks2" localSheetId="6">[42]HelpSheet!$I$5</definedName>
    <definedName name="KvtKolIndeks2">[43]HelpSheet!$I$5</definedName>
    <definedName name="KvtKolIndeks3" localSheetId="39">[38]HelpSheet!$I$7</definedName>
    <definedName name="KvtKolIndeks3" localSheetId="52">[39]HelpSheet!$I$7</definedName>
    <definedName name="KvtKolIndeks3" localSheetId="35">[39]HelpSheet!$I$7</definedName>
    <definedName name="KvtKolIndeks3" localSheetId="36">[38]HelpSheet!$I$7</definedName>
    <definedName name="KvtKolIndeks3" localSheetId="55">[40]HelpSheet!$I$7</definedName>
    <definedName name="KvtKolIndeks3" localSheetId="29">[39]HelpSheet!$I$7</definedName>
    <definedName name="KvtKolIndeks3" localSheetId="53">[41]HelpSheet!$I$7</definedName>
    <definedName name="KvtKolIndeks3" localSheetId="7">[42]HelpSheet!$I$7</definedName>
    <definedName name="KvtKolIndeks3" localSheetId="8">[42]HelpSheet!$I$7</definedName>
    <definedName name="KvtKolIndeks3" localSheetId="6">[42]HelpSheet!$I$7</definedName>
    <definedName name="KvtKolIndeks3">[43]HelpSheet!$I$7</definedName>
    <definedName name="KvtKolIndeks4" localSheetId="39">[38]HelpSheet!$I$9</definedName>
    <definedName name="KvtKolIndeks4" localSheetId="52">[39]HelpSheet!$I$9</definedName>
    <definedName name="KvtKolIndeks4" localSheetId="35">[39]HelpSheet!$I$9</definedName>
    <definedName name="KvtKolIndeks4" localSheetId="36">[38]HelpSheet!$I$9</definedName>
    <definedName name="KvtKolIndeks4" localSheetId="55">[40]HelpSheet!$I$9</definedName>
    <definedName name="KvtKolIndeks4" localSheetId="29">[39]HelpSheet!$I$9</definedName>
    <definedName name="KvtKolIndeks4" localSheetId="53">[41]HelpSheet!$I$9</definedName>
    <definedName name="KvtKolIndeks4" localSheetId="7">[42]HelpSheet!$I$9</definedName>
    <definedName name="KvtKolIndeks4" localSheetId="8">[42]HelpSheet!$I$9</definedName>
    <definedName name="KvtKolIndeks4" localSheetId="6">[42]HelpSheet!$I$9</definedName>
    <definedName name="KvtKolIndeks4">[43]HelpSheet!$I$9</definedName>
    <definedName name="Life" localSheetId="39">#REF!</definedName>
    <definedName name="Life" localSheetId="18">#REF!</definedName>
    <definedName name="Life" localSheetId="12">#REF!</definedName>
    <definedName name="Life" localSheetId="33">#REF!</definedName>
    <definedName name="Life" localSheetId="32">#REF!</definedName>
    <definedName name="Life" localSheetId="52">#REF!</definedName>
    <definedName name="Life" localSheetId="26">#REF!</definedName>
    <definedName name="Life" localSheetId="35">#REF!</definedName>
    <definedName name="Life" localSheetId="36">#REF!</definedName>
    <definedName name="Life" localSheetId="55">#REF!</definedName>
    <definedName name="Life" localSheetId="4">#REF!</definedName>
    <definedName name="Life" localSheetId="16">#REF!</definedName>
    <definedName name="Life" localSheetId="29">#REF!</definedName>
    <definedName name="Life" localSheetId="53">#REF!</definedName>
    <definedName name="Life" localSheetId="37">#REF!</definedName>
    <definedName name="Life" localSheetId="7">#REF!</definedName>
    <definedName name="Life" localSheetId="8">#REF!</definedName>
    <definedName name="Life" localSheetId="6">#REF!</definedName>
    <definedName name="Life" localSheetId="9">#REF!</definedName>
    <definedName name="Life" localSheetId="34">#REF!</definedName>
    <definedName name="Life">#REF!</definedName>
    <definedName name="life_sam" localSheetId="39">#REF!</definedName>
    <definedName name="life_sam" localSheetId="18">#REF!</definedName>
    <definedName name="life_sam" localSheetId="12">#REF!</definedName>
    <definedName name="life_sam" localSheetId="33">#REF!</definedName>
    <definedName name="life_sam" localSheetId="32">#REF!</definedName>
    <definedName name="life_sam" localSheetId="52">#REF!</definedName>
    <definedName name="life_sam" localSheetId="26">#REF!</definedName>
    <definedName name="life_sam" localSheetId="35">#REF!</definedName>
    <definedName name="life_sam" localSheetId="36">#REF!</definedName>
    <definedName name="life_sam" localSheetId="55">#REF!</definedName>
    <definedName name="life_sam" localSheetId="4">#REF!</definedName>
    <definedName name="life_sam" localSheetId="16">#REF!</definedName>
    <definedName name="life_sam" localSheetId="29">#REF!</definedName>
    <definedName name="life_sam" localSheetId="53">#REF!</definedName>
    <definedName name="life_sam" localSheetId="37">#REF!</definedName>
    <definedName name="life_sam" localSheetId="7">#REF!</definedName>
    <definedName name="life_sam" localSheetId="8">#REF!</definedName>
    <definedName name="life_sam" localSheetId="6">#REF!</definedName>
    <definedName name="life_sam" localSheetId="9">#REF!</definedName>
    <definedName name="life_sam" localSheetId="34">#REF!</definedName>
    <definedName name="life_sam">#REF!</definedName>
    <definedName name="life1" localSheetId="39">#REF!</definedName>
    <definedName name="life1" localSheetId="18">#REF!</definedName>
    <definedName name="life1" localSheetId="12">#REF!</definedName>
    <definedName name="life1" localSheetId="33">#REF!</definedName>
    <definedName name="life1" localSheetId="32">#REF!</definedName>
    <definedName name="life1" localSheetId="52">#REF!</definedName>
    <definedName name="life1" localSheetId="26">#REF!</definedName>
    <definedName name="life1" localSheetId="35">#REF!</definedName>
    <definedName name="life1" localSheetId="36">#REF!</definedName>
    <definedName name="life1" localSheetId="55">#REF!</definedName>
    <definedName name="life1" localSheetId="4">#REF!</definedName>
    <definedName name="life1" localSheetId="16">#REF!</definedName>
    <definedName name="life1" localSheetId="29">#REF!</definedName>
    <definedName name="life1" localSheetId="53">#REF!</definedName>
    <definedName name="life1" localSheetId="37">#REF!</definedName>
    <definedName name="life1" localSheetId="7">#REF!</definedName>
    <definedName name="life1" localSheetId="8">#REF!</definedName>
    <definedName name="life1" localSheetId="6">#REF!</definedName>
    <definedName name="life1" localSheetId="9">#REF!</definedName>
    <definedName name="life1" localSheetId="34">#REF!</definedName>
    <definedName name="life1">#REF!</definedName>
    <definedName name="life2" localSheetId="39">#REF!</definedName>
    <definedName name="life2" localSheetId="18">#REF!</definedName>
    <definedName name="life2" localSheetId="12">#REF!</definedName>
    <definedName name="life2" localSheetId="33">#REF!</definedName>
    <definedName name="life2" localSheetId="32">#REF!</definedName>
    <definedName name="life2" localSheetId="52">#REF!</definedName>
    <definedName name="life2" localSheetId="26">#REF!</definedName>
    <definedName name="life2" localSheetId="35">#REF!</definedName>
    <definedName name="life2" localSheetId="36">#REF!</definedName>
    <definedName name="life2" localSheetId="55">#REF!</definedName>
    <definedName name="life2" localSheetId="4">#REF!</definedName>
    <definedName name="life2" localSheetId="16">#REF!</definedName>
    <definedName name="life2" localSheetId="29">#REF!</definedName>
    <definedName name="life2" localSheetId="53">#REF!</definedName>
    <definedName name="life2" localSheetId="37">#REF!</definedName>
    <definedName name="life2" localSheetId="7">#REF!</definedName>
    <definedName name="life2" localSheetId="8">#REF!</definedName>
    <definedName name="life2" localSheetId="6">#REF!</definedName>
    <definedName name="life2" localSheetId="9">#REF!</definedName>
    <definedName name="life2" localSheetId="34">#REF!</definedName>
    <definedName name="life2">#REF!</definedName>
    <definedName name="loansPortfolio" localSheetId="39">#REF!</definedName>
    <definedName name="loansPortfolio" localSheetId="18">#REF!</definedName>
    <definedName name="loansPortfolio" localSheetId="12">#REF!</definedName>
    <definedName name="loansPortfolio" localSheetId="33">#REF!</definedName>
    <definedName name="loansPortfolio" localSheetId="32">#REF!</definedName>
    <definedName name="loansPortfolio" localSheetId="52">#REF!</definedName>
    <definedName name="loansPortfolio" localSheetId="26">#REF!</definedName>
    <definedName name="loansPortfolio" localSheetId="35">#REF!</definedName>
    <definedName name="loansPortfolio" localSheetId="36">#REF!</definedName>
    <definedName name="loansPortfolio" localSheetId="55">#REF!</definedName>
    <definedName name="loansPortfolio" localSheetId="4">#REF!</definedName>
    <definedName name="loansPortfolio" localSheetId="16">#REF!</definedName>
    <definedName name="loansPortfolio" localSheetId="29">#REF!</definedName>
    <definedName name="loansPortfolio" localSheetId="53">#REF!</definedName>
    <definedName name="loansPortfolio" localSheetId="37">#REF!</definedName>
    <definedName name="loansPortfolio" localSheetId="7">#REF!</definedName>
    <definedName name="loansPortfolio" localSheetId="8">#REF!</definedName>
    <definedName name="loansPortfolio" localSheetId="6">#REF!</definedName>
    <definedName name="loansPortfolio" localSheetId="9">#REF!</definedName>
    <definedName name="loansPortfolio" localSheetId="34">#REF!</definedName>
    <definedName name="loansPortfolio">#REF!</definedName>
    <definedName name="mar" localSheetId="39" hidden="1">{#N/A,#N/A,TRUE,"Forside";#N/A,#N/A,TRUE,"Contents";#N/A,#N/A,TRUE,"Opera. income stat.";#N/A,#N/A,TRUE,"Business area ";#N/A,#N/A,TRUE,"Statutory income statem."}</definedName>
    <definedName name="mar" localSheetId="18" hidden="1">{#N/A,#N/A,TRUE,"Forside";#N/A,#N/A,TRUE,"Contents";#N/A,#N/A,TRUE,"Opera. income stat.";#N/A,#N/A,TRUE,"Business area ";#N/A,#N/A,TRUE,"Statutory income statem."}</definedName>
    <definedName name="mar" localSheetId="12" hidden="1">{#N/A,#N/A,TRUE,"Forside";#N/A,#N/A,TRUE,"Contents";#N/A,#N/A,TRUE,"Opera. income stat.";#N/A,#N/A,TRUE,"Business area ";#N/A,#N/A,TRUE,"Statutory income statem."}</definedName>
    <definedName name="mar" localSheetId="1" hidden="1">{#N/A,#N/A,TRUE,"Forside";#N/A,#N/A,TRUE,"Contents";#N/A,#N/A,TRUE,"Opera. income stat.";#N/A,#N/A,TRUE,"Business area ";#N/A,#N/A,TRUE,"Statutory income statem."}</definedName>
    <definedName name="mar" localSheetId="33" hidden="1">{#N/A,#N/A,TRUE,"Forside";#N/A,#N/A,TRUE,"Contents";#N/A,#N/A,TRUE,"Opera. income stat.";#N/A,#N/A,TRUE,"Business area ";#N/A,#N/A,TRUE,"Statutory income statem."}</definedName>
    <definedName name="mar" localSheetId="32" hidden="1">{#N/A,#N/A,TRUE,"Forside";#N/A,#N/A,TRUE,"Contents";#N/A,#N/A,TRUE,"Opera. income stat.";#N/A,#N/A,TRUE,"Business area ";#N/A,#N/A,TRUE,"Statutory income statem."}</definedName>
    <definedName name="mar" localSheetId="52" hidden="1">{#N/A,#N/A,TRUE,"Forside";#N/A,#N/A,TRUE,"Contents";#N/A,#N/A,TRUE,"Opera. income stat.";#N/A,#N/A,TRUE,"Business area ";#N/A,#N/A,TRUE,"Statutory income statem."}</definedName>
    <definedName name="mar" localSheetId="26" hidden="1">{#N/A,#N/A,TRUE,"Forside";#N/A,#N/A,TRUE,"Contents";#N/A,#N/A,TRUE,"Opera. income stat.";#N/A,#N/A,TRUE,"Business area ";#N/A,#N/A,TRUE,"Statutory income statem."}</definedName>
    <definedName name="mar" localSheetId="35" hidden="1">{#N/A,#N/A,TRUE,"Forside";#N/A,#N/A,TRUE,"Contents";#N/A,#N/A,TRUE,"Opera. income stat.";#N/A,#N/A,TRUE,"Business area ";#N/A,#N/A,TRUE,"Statutory income statem."}</definedName>
    <definedName name="mar" localSheetId="36" hidden="1">{#N/A,#N/A,TRUE,"Forside";#N/A,#N/A,TRUE,"Contents";#N/A,#N/A,TRUE,"Opera. income stat.";#N/A,#N/A,TRUE,"Business area ";#N/A,#N/A,TRUE,"Statutory income statem."}</definedName>
    <definedName name="mar" localSheetId="55" hidden="1">{#N/A,#N/A,TRUE,"Forside";#N/A,#N/A,TRUE,"Contents";#N/A,#N/A,TRUE,"Opera. income stat.";#N/A,#N/A,TRUE,"Business area ";#N/A,#N/A,TRUE,"Statutory income statem."}</definedName>
    <definedName name="mar" localSheetId="4" hidden="1">{#N/A,#N/A,TRUE,"Forside";#N/A,#N/A,TRUE,"Contents";#N/A,#N/A,TRUE,"Opera. income stat.";#N/A,#N/A,TRUE,"Business area ";#N/A,#N/A,TRUE,"Statutory income statem."}</definedName>
    <definedName name="mar" localSheetId="16" hidden="1">{#N/A,#N/A,TRUE,"Forside";#N/A,#N/A,TRUE,"Contents";#N/A,#N/A,TRUE,"Opera. income stat.";#N/A,#N/A,TRUE,"Business area ";#N/A,#N/A,TRUE,"Statutory income statem."}</definedName>
    <definedName name="mar" localSheetId="29" hidden="1">{#N/A,#N/A,TRUE,"Forside";#N/A,#N/A,TRUE,"Contents";#N/A,#N/A,TRUE,"Opera. income stat.";#N/A,#N/A,TRUE,"Business area ";#N/A,#N/A,TRUE,"Statutory income statem."}</definedName>
    <definedName name="mar" localSheetId="53" hidden="1">{#N/A,#N/A,TRUE,"Forside";#N/A,#N/A,TRUE,"Contents";#N/A,#N/A,TRUE,"Opera. income stat.";#N/A,#N/A,TRUE,"Business area ";#N/A,#N/A,TRUE,"Statutory income statem."}</definedName>
    <definedName name="mar" localSheetId="37" hidden="1">{#N/A,#N/A,TRUE,"Forside";#N/A,#N/A,TRUE,"Contents";#N/A,#N/A,TRUE,"Opera. income stat.";#N/A,#N/A,TRUE,"Business area ";#N/A,#N/A,TRUE,"Statutory income statem."}</definedName>
    <definedName name="mar" localSheetId="7" hidden="1">{#N/A,#N/A,TRUE,"Forside";#N/A,#N/A,TRUE,"Contents";#N/A,#N/A,TRUE,"Opera. income stat.";#N/A,#N/A,TRUE,"Business area ";#N/A,#N/A,TRUE,"Statutory income statem."}</definedName>
    <definedName name="mar" localSheetId="8" hidden="1">{#N/A,#N/A,TRUE,"Forside";#N/A,#N/A,TRUE,"Contents";#N/A,#N/A,TRUE,"Opera. income stat.";#N/A,#N/A,TRUE,"Business area ";#N/A,#N/A,TRUE,"Statutory income statem."}</definedName>
    <definedName name="mar" localSheetId="6" hidden="1">{#N/A,#N/A,TRUE,"Forside";#N/A,#N/A,TRUE,"Contents";#N/A,#N/A,TRUE,"Opera. income stat.";#N/A,#N/A,TRUE,"Business area ";#N/A,#N/A,TRUE,"Statutory income statem."}</definedName>
    <definedName name="mar" localSheetId="44" hidden="1">{#N/A,#N/A,TRUE,"Forside";#N/A,#N/A,TRUE,"Contents";#N/A,#N/A,TRUE,"Opera. income stat.";#N/A,#N/A,TRUE,"Business area ";#N/A,#N/A,TRUE,"Statutory income statem."}</definedName>
    <definedName name="mar" localSheetId="40" hidden="1">{#N/A,#N/A,TRUE,"Forside";#N/A,#N/A,TRUE,"Contents";#N/A,#N/A,TRUE,"Opera. income stat.";#N/A,#N/A,TRUE,"Business area ";#N/A,#N/A,TRUE,"Statutory income statem."}</definedName>
    <definedName name="mar" localSheetId="9" hidden="1">{#N/A,#N/A,TRUE,"Forside";#N/A,#N/A,TRUE,"Contents";#N/A,#N/A,TRUE,"Opera. income stat.";#N/A,#N/A,TRUE,"Business area ";#N/A,#N/A,TRUE,"Statutory income statem."}</definedName>
    <definedName name="mar" localSheetId="38" hidden="1">{#N/A,#N/A,TRUE,"Forside";#N/A,#N/A,TRUE,"Contents";#N/A,#N/A,TRUE,"Opera. income stat.";#N/A,#N/A,TRUE,"Business area ";#N/A,#N/A,TRUE,"Statutory income statem."}</definedName>
    <definedName name="mar" localSheetId="34" hidden="1">{#N/A,#N/A,TRUE,"Forside";#N/A,#N/A,TRUE,"Contents";#N/A,#N/A,TRUE,"Opera. income stat.";#N/A,#N/A,TRUE,"Business area ";#N/A,#N/A,TRUE,"Statutory income statem."}</definedName>
    <definedName name="mar" hidden="1">{#N/A,#N/A,TRUE,"Forside";#N/A,#N/A,TRUE,"Contents";#N/A,#N/A,TRUE,"Opera. income stat.";#N/A,#N/A,TRUE,"Business area ";#N/A,#N/A,TRUE,"Statutory income statem."}</definedName>
    <definedName name="Margins" localSheetId="39">[57]Sheet1!$C$10</definedName>
    <definedName name="Margins" localSheetId="52">[58]Sheet1!$C$10</definedName>
    <definedName name="Margins" localSheetId="35">[58]Sheet1!$C$10</definedName>
    <definedName name="Margins" localSheetId="36">[57]Sheet1!$C$10</definedName>
    <definedName name="Margins" localSheetId="55">[59]Sheet1!$C$10</definedName>
    <definedName name="Margins" localSheetId="29">[58]Sheet1!$C$10</definedName>
    <definedName name="Margins" localSheetId="53">[60]Sheet1!$C$10</definedName>
    <definedName name="Margins" localSheetId="7">[61]Sheet1!$C$10</definedName>
    <definedName name="Margins" localSheetId="8">[61]Sheet1!$C$10</definedName>
    <definedName name="Margins" localSheetId="6">[61]Sheet1!$C$10</definedName>
    <definedName name="Margins">[62]Sheet1!$C$10</definedName>
    <definedName name="Markets" localSheetId="39">#REF!</definedName>
    <definedName name="Markets" localSheetId="18">#REF!</definedName>
    <definedName name="Markets" localSheetId="12">#REF!</definedName>
    <definedName name="Markets" localSheetId="33">#REF!</definedName>
    <definedName name="Markets" localSheetId="32">#REF!</definedName>
    <definedName name="Markets" localSheetId="52">#REF!</definedName>
    <definedName name="Markets" localSheetId="26">#REF!</definedName>
    <definedName name="Markets" localSheetId="35">#REF!</definedName>
    <definedName name="Markets" localSheetId="36">#REF!</definedName>
    <definedName name="Markets" localSheetId="55">#REF!</definedName>
    <definedName name="Markets" localSheetId="4">#REF!</definedName>
    <definedName name="Markets" localSheetId="16">#REF!</definedName>
    <definedName name="Markets" localSheetId="29">#REF!</definedName>
    <definedName name="Markets" localSheetId="53">#REF!</definedName>
    <definedName name="Markets" localSheetId="37">#REF!</definedName>
    <definedName name="Markets" localSheetId="7">#REF!</definedName>
    <definedName name="Markets" localSheetId="8">#REF!</definedName>
    <definedName name="Markets" localSheetId="6">#REF!</definedName>
    <definedName name="Markets" localSheetId="9">#REF!</definedName>
    <definedName name="Markets" localSheetId="34">#REF!</definedName>
    <definedName name="Markets">#REF!</definedName>
    <definedName name="Meng" localSheetId="39">[7]XXX!$C$27</definedName>
    <definedName name="Meng" localSheetId="52">[8]XXX!$C$27</definedName>
    <definedName name="Meng" localSheetId="35">[8]XXX!$C$27</definedName>
    <definedName name="Meng" localSheetId="36">[7]XXX!$C$27</definedName>
    <definedName name="Meng" localSheetId="55">[9]XXX!$C$27</definedName>
    <definedName name="Meng" localSheetId="29">[8]XXX!$C$27</definedName>
    <definedName name="Meng" localSheetId="53">[10]XXX!$C$27</definedName>
    <definedName name="Meng" localSheetId="7">[11]XXX!$C$27</definedName>
    <definedName name="Meng" localSheetId="8">[11]XXX!$C$27</definedName>
    <definedName name="Meng" localSheetId="6">[11]XXX!$C$27</definedName>
    <definedName name="Meng">[12]XXX!$C$27</definedName>
    <definedName name="MM0" localSheetId="39">[7]XXX!$C$37</definedName>
    <definedName name="MM0" localSheetId="52">[8]XXX!$C$37</definedName>
    <definedName name="MM0" localSheetId="35">[8]XXX!$C$37</definedName>
    <definedName name="MM0" localSheetId="36">[7]XXX!$C$37</definedName>
    <definedName name="MM0" localSheetId="55">[9]XXX!$C$37</definedName>
    <definedName name="MM0" localSheetId="29">[8]XXX!$C$37</definedName>
    <definedName name="MM0" localSheetId="53">[10]XXX!$C$37</definedName>
    <definedName name="MM0" localSheetId="7">[11]XXX!$C$37</definedName>
    <definedName name="MM0" localSheetId="8">[11]XXX!$C$37</definedName>
    <definedName name="MM0" localSheetId="6">[11]XXX!$C$37</definedName>
    <definedName name="MM0">[12]XXX!$C$37</definedName>
    <definedName name="Month" localSheetId="39">[99]Input!$C$5</definedName>
    <definedName name="Month" localSheetId="52">[100]Input!$C$5</definedName>
    <definedName name="Month" localSheetId="35">[100]Input!$C$5</definedName>
    <definedName name="Month" localSheetId="36">[99]Input!$C$5</definedName>
    <definedName name="Month" localSheetId="55">[101]Input!$C$5</definedName>
    <definedName name="Month" localSheetId="29">[100]Input!$C$5</definedName>
    <definedName name="Month" localSheetId="53">[102]Input!$C$5</definedName>
    <definedName name="Month" localSheetId="7">[103]Input!$C$5</definedName>
    <definedName name="Month" localSheetId="8">[103]Input!$C$5</definedName>
    <definedName name="Month" localSheetId="6">[103]Input!$C$5</definedName>
    <definedName name="Month">[104]Input!$C$5</definedName>
    <definedName name="MORT" localSheetId="39">OFFSET('[26]Chart Losses'!$L$7,COUNT('[26]Chart Losses'!$L$7:$L$50)-'[26]Chart Losses'!$H$1,,'[26]Chart Losses'!$H$1)</definedName>
    <definedName name="MORT" localSheetId="52">OFFSET('[27]Chart Losses'!$L$7,COUNT('[27]Chart Losses'!$L$7:$L$50)-'[27]Chart Losses'!$H$1,,'[27]Chart Losses'!$H$1)</definedName>
    <definedName name="MORT" localSheetId="35">OFFSET('[28]Chart Losses'!$L$7,COUNT('[28]Chart Losses'!$L$7:$L$50)-'[28]Chart Losses'!$H$1,,'[28]Chart Losses'!$H$1)</definedName>
    <definedName name="MORT" localSheetId="36">OFFSET('[26]Chart Losses'!$L$7,COUNT('[26]Chart Losses'!$L$7:$L$50)-'[26]Chart Losses'!$H$1,,'[26]Chart Losses'!$H$1)</definedName>
    <definedName name="MORT" localSheetId="55">OFFSET('[29]Chart Losses'!$L$7,COUNT('[29]Chart Losses'!$L$7:$L$50)-'[29]Chart Losses'!$H$1,,'[29]Chart Losses'!$H$1)</definedName>
    <definedName name="MORT" localSheetId="29">OFFSET('[28]Chart Losses'!$L$7,COUNT('[28]Chart Losses'!$L$7:$L$50)-'[28]Chart Losses'!$H$1,,'[28]Chart Losses'!$H$1)</definedName>
    <definedName name="MORT" localSheetId="53">OFFSET('[28]Chart Losses'!$L$7,COUNT('[28]Chart Losses'!$L$7:$L$50)-'[28]Chart Losses'!$H$1,,'[28]Chart Losses'!$H$1)</definedName>
    <definedName name="MORT" localSheetId="7">OFFSET('[30]Chart Losses'!$L$7,COUNT('[30]Chart Losses'!$L$7:$L$50)-'[30]Chart Losses'!$H$1,,'[30]Chart Losses'!$H$1)</definedName>
    <definedName name="MORT" localSheetId="8">OFFSET('[30]Chart Losses'!$L$7,COUNT('[30]Chart Losses'!$L$7:$L$50)-'[30]Chart Losses'!$H$1,,'[30]Chart Losses'!$H$1)</definedName>
    <definedName name="MORT" localSheetId="6">OFFSET('[30]Chart Losses'!$L$7,COUNT('[30]Chart Losses'!$L$7:$L$50)-'[30]Chart Losses'!$H$1,,'[30]Chart Losses'!$H$1)</definedName>
    <definedName name="MORT">OFFSET('[31]Chart Losses'!$L$7,COUNT('[31]Chart Losses'!$L$7:$L$50)-'[31]Chart Losses'!$H$1,,'[31]Chart Losses'!$H$1)</definedName>
    <definedName name="Movements_in_shareholders__equity__EURm" localSheetId="39">#REF!</definedName>
    <definedName name="Movements_in_shareholders__equity__EURm" localSheetId="18">#REF!</definedName>
    <definedName name="Movements_in_shareholders__equity__EURm" localSheetId="12">#REF!</definedName>
    <definedName name="Movements_in_shareholders__equity__EURm" localSheetId="33">#REF!</definedName>
    <definedName name="Movements_in_shareholders__equity__EURm" localSheetId="32">#REF!</definedName>
    <definedName name="Movements_in_shareholders__equity__EURm" localSheetId="52">#REF!</definedName>
    <definedName name="Movements_in_shareholders__equity__EURm" localSheetId="26">#REF!</definedName>
    <definedName name="Movements_in_shareholders__equity__EURm" localSheetId="35">#REF!</definedName>
    <definedName name="Movements_in_shareholders__equity__EURm" localSheetId="36">#REF!</definedName>
    <definedName name="Movements_in_shareholders__equity__EURm" localSheetId="55">#REF!</definedName>
    <definedName name="Movements_in_shareholders__equity__EURm" localSheetId="4">#REF!</definedName>
    <definedName name="Movements_in_shareholders__equity__EURm" localSheetId="16">#REF!</definedName>
    <definedName name="Movements_in_shareholders__equity__EURm" localSheetId="29">#REF!</definedName>
    <definedName name="Movements_in_shareholders__equity__EURm" localSheetId="53">#REF!</definedName>
    <definedName name="Movements_in_shareholders__equity__EURm" localSheetId="37">#REF!</definedName>
    <definedName name="Movements_in_shareholders__equity__EURm" localSheetId="7">#REF!</definedName>
    <definedName name="Movements_in_shareholders__equity__EURm" localSheetId="8">#REF!</definedName>
    <definedName name="Movements_in_shareholders__equity__EURm" localSheetId="6">#REF!</definedName>
    <definedName name="Movements_in_shareholders__equity__EURm" localSheetId="9">#REF!</definedName>
    <definedName name="Movements_in_shareholders__equity__EURm" localSheetId="34">#REF!</definedName>
    <definedName name="Movements_in_shareholders__equity__EURm">#REF!</definedName>
    <definedName name="msfile" localSheetId="39">[51]Sheet1!$B$5</definedName>
    <definedName name="msfile" localSheetId="52">[52]Sheet1!$B$5</definedName>
    <definedName name="msfile" localSheetId="35">[52]Sheet1!$B$5</definedName>
    <definedName name="msfile" localSheetId="36">[51]Sheet1!$B$5</definedName>
    <definedName name="msfile" localSheetId="55">[53]Sheet1!$B$5</definedName>
    <definedName name="msfile" localSheetId="29">[52]Sheet1!$B$5</definedName>
    <definedName name="msfile" localSheetId="53">[54]Sheet1!$B$5</definedName>
    <definedName name="msfile" localSheetId="7">[55]Sheet1!$B$5</definedName>
    <definedName name="msfile" localSheetId="8">[55]Sheet1!$B$5</definedName>
    <definedName name="msfile" localSheetId="6">[55]Sheet1!$B$5</definedName>
    <definedName name="msfile">[56]Sheet1!$B$5</definedName>
    <definedName name="Månad" localSheetId="39">#REF!</definedName>
    <definedName name="Månad" localSheetId="18">#REF!</definedName>
    <definedName name="Månad" localSheetId="12">#REF!</definedName>
    <definedName name="Månad" localSheetId="33">#REF!</definedName>
    <definedName name="Månad" localSheetId="32">#REF!</definedName>
    <definedName name="Månad" localSheetId="52">#REF!</definedName>
    <definedName name="Månad" localSheetId="26">#REF!</definedName>
    <definedName name="Månad" localSheetId="35">#REF!</definedName>
    <definedName name="Månad" localSheetId="36">#REF!</definedName>
    <definedName name="Månad" localSheetId="55">#REF!</definedName>
    <definedName name="Månad" localSheetId="4">#REF!</definedName>
    <definedName name="Månad" localSheetId="16">#REF!</definedName>
    <definedName name="Månad" localSheetId="29">#REF!</definedName>
    <definedName name="Månad" localSheetId="53">#REF!</definedName>
    <definedName name="Månad" localSheetId="37">#REF!</definedName>
    <definedName name="Månad" localSheetId="7">#REF!</definedName>
    <definedName name="Månad" localSheetId="8">#REF!</definedName>
    <definedName name="Månad" localSheetId="6">#REF!</definedName>
    <definedName name="Månad" localSheetId="9">#REF!</definedName>
    <definedName name="Månad" localSheetId="34">#REF!</definedName>
    <definedName name="Månad">#REF!</definedName>
    <definedName name="måned02" localSheetId="39">'[105]Schedule 8010'!$T$82:$U$93</definedName>
    <definedName name="måned02" localSheetId="52">'[106]Schedule 8010'!$T$82:$U$93</definedName>
    <definedName name="måned02" localSheetId="35">'[106]Schedule 8010'!$T$82:$U$93</definedName>
    <definedName name="måned02" localSheetId="36">'[105]Schedule 8010'!$T$82:$U$93</definedName>
    <definedName name="måned02" localSheetId="55">'[107]Schedule 8010'!$T$82:$U$93</definedName>
    <definedName name="måned02" localSheetId="29">'[106]Schedule 8010'!$T$82:$U$93</definedName>
    <definedName name="måned02" localSheetId="53">'[108]Schedule 8010'!$T$82:$U$93</definedName>
    <definedName name="måned02" localSheetId="7">'[109]Schedule 8010'!$T$82:$U$93</definedName>
    <definedName name="måned02" localSheetId="8">'[109]Schedule 8010'!$T$82:$U$93</definedName>
    <definedName name="måned02" localSheetId="6">'[109]Schedule 8010'!$T$82:$U$93</definedName>
    <definedName name="måned02">'[110]Schedule 8010'!$T$82:$U$93</definedName>
    <definedName name="måneder" localSheetId="39">'[111]Dansk 31.03.2003'!#REF!</definedName>
    <definedName name="måneder" localSheetId="33">'[112]Dansk 31.03.2003'!#REF!</definedName>
    <definedName name="måneder" localSheetId="32">'[112]Dansk 31.03.2003'!#REF!</definedName>
    <definedName name="måneder" localSheetId="52">'[112]Dansk 31.03.2003'!#REF!</definedName>
    <definedName name="måneder" localSheetId="35">'[112]Dansk 31.03.2003'!#REF!</definedName>
    <definedName name="måneder" localSheetId="36">'[111]Dansk 31.03.2003'!#REF!</definedName>
    <definedName name="måneder" localSheetId="55">'[113]Dansk 31.03.2003'!#REF!</definedName>
    <definedName name="måneder" localSheetId="4">'[112]Dansk 31.03.2003'!#REF!</definedName>
    <definedName name="måneder" localSheetId="29">'[112]Dansk 31.03.2003'!#REF!</definedName>
    <definedName name="måneder" localSheetId="53">'[114]Dansk 31.03.2003'!#REF!</definedName>
    <definedName name="måneder" localSheetId="37">'[115]Dansk 31.03.2003'!#REF!</definedName>
    <definedName name="måneder" localSheetId="7">'[116]Dansk 31.03.2003'!#REF!</definedName>
    <definedName name="måneder" localSheetId="8">'[116]Dansk 31.03.2003'!#REF!</definedName>
    <definedName name="måneder" localSheetId="6">'[116]Dansk 31.03.2003'!#REF!</definedName>
    <definedName name="måneder" localSheetId="34">'[115]Dansk 31.03.2003'!#REF!</definedName>
    <definedName name="måneder">'[115]Dansk 31.03.2003'!#REF!</definedName>
    <definedName name="nb_den" localSheetId="39">#REF!</definedName>
    <definedName name="nb_den" localSheetId="18">#REF!</definedName>
    <definedName name="nb_den" localSheetId="12">#REF!</definedName>
    <definedName name="nb_den" localSheetId="33">#REF!</definedName>
    <definedName name="nb_den" localSheetId="32">#REF!</definedName>
    <definedName name="nb_den" localSheetId="52">#REF!</definedName>
    <definedName name="nb_den" localSheetId="26">#REF!</definedName>
    <definedName name="nb_den" localSheetId="35">#REF!</definedName>
    <definedName name="nb_den" localSheetId="36">#REF!</definedName>
    <definedName name="nb_den" localSheetId="55">#REF!</definedName>
    <definedName name="nb_den" localSheetId="4">#REF!</definedName>
    <definedName name="nb_den" localSheetId="16">#REF!</definedName>
    <definedName name="nb_den" localSheetId="29">#REF!</definedName>
    <definedName name="nb_den" localSheetId="53">#REF!</definedName>
    <definedName name="nb_den" localSheetId="37">#REF!</definedName>
    <definedName name="nb_den" localSheetId="7">#REF!</definedName>
    <definedName name="nb_den" localSheetId="8">#REF!</definedName>
    <definedName name="nb_den" localSheetId="6">#REF!</definedName>
    <definedName name="nb_den" localSheetId="9">#REF!</definedName>
    <definedName name="nb_den" localSheetId="34">#REF!</definedName>
    <definedName name="nb_den">#REF!</definedName>
    <definedName name="nb_denmark" localSheetId="39">#REF!</definedName>
    <definedName name="nb_denmark" localSheetId="18">#REF!</definedName>
    <definedName name="nb_denmark" localSheetId="12">#REF!</definedName>
    <definedName name="nb_denmark" localSheetId="33">#REF!</definedName>
    <definedName name="nb_denmark" localSheetId="32">#REF!</definedName>
    <definedName name="nb_denmark" localSheetId="52">#REF!</definedName>
    <definedName name="nb_denmark" localSheetId="26">#REF!</definedName>
    <definedName name="nb_denmark" localSheetId="35">#REF!</definedName>
    <definedName name="nb_denmark" localSheetId="36">#REF!</definedName>
    <definedName name="nb_denmark" localSheetId="55">#REF!</definedName>
    <definedName name="nb_denmark" localSheetId="4">#REF!</definedName>
    <definedName name="nb_denmark" localSheetId="16">#REF!</definedName>
    <definedName name="nb_denmark" localSheetId="29">#REF!</definedName>
    <definedName name="nb_denmark" localSheetId="53">#REF!</definedName>
    <definedName name="nb_denmark" localSheetId="37">#REF!</definedName>
    <definedName name="nb_denmark" localSheetId="7">#REF!</definedName>
    <definedName name="nb_denmark" localSheetId="8">#REF!</definedName>
    <definedName name="nb_denmark" localSheetId="6">#REF!</definedName>
    <definedName name="nb_denmark" localSheetId="9">#REF!</definedName>
    <definedName name="nb_denmark" localSheetId="34">#REF!</definedName>
    <definedName name="nb_denmark">#REF!</definedName>
    <definedName name="nb_denmark_msh" localSheetId="39">#REF!</definedName>
    <definedName name="nb_denmark_msh" localSheetId="18">#REF!</definedName>
    <definedName name="nb_denmark_msh" localSheetId="12">#REF!</definedName>
    <definedName name="nb_denmark_msh" localSheetId="33">#REF!</definedName>
    <definedName name="nb_denmark_msh" localSheetId="32">#REF!</definedName>
    <definedName name="nb_denmark_msh" localSheetId="52">#REF!</definedName>
    <definedName name="nb_denmark_msh" localSheetId="26">#REF!</definedName>
    <definedName name="nb_denmark_msh" localSheetId="35">#REF!</definedName>
    <definedName name="nb_denmark_msh" localSheetId="36">#REF!</definedName>
    <definedName name="nb_denmark_msh" localSheetId="55">#REF!</definedName>
    <definedName name="nb_denmark_msh" localSheetId="4">#REF!</definedName>
    <definedName name="nb_denmark_msh" localSheetId="16">#REF!</definedName>
    <definedName name="nb_denmark_msh" localSheetId="29">#REF!</definedName>
    <definedName name="nb_denmark_msh" localSheetId="53">#REF!</definedName>
    <definedName name="nb_denmark_msh" localSheetId="37">#REF!</definedName>
    <definedName name="nb_denmark_msh" localSheetId="7">#REF!</definedName>
    <definedName name="nb_denmark_msh" localSheetId="8">#REF!</definedName>
    <definedName name="nb_denmark_msh" localSheetId="6">#REF!</definedName>
    <definedName name="nb_denmark_msh" localSheetId="9">#REF!</definedName>
    <definedName name="nb_denmark_msh" localSheetId="34">#REF!</definedName>
    <definedName name="nb_denmark_msh">#REF!</definedName>
    <definedName name="NB_EURO" localSheetId="39">[51]Sheet1!$C$4</definedName>
    <definedName name="NB_EURO" localSheetId="52">[52]Sheet1!$C$4</definedName>
    <definedName name="NB_EURO" localSheetId="35">[52]Sheet1!$C$4</definedName>
    <definedName name="NB_EURO" localSheetId="36">[51]Sheet1!$C$4</definedName>
    <definedName name="NB_EURO" localSheetId="55">[53]Sheet1!$C$4</definedName>
    <definedName name="NB_EURO" localSheetId="29">[52]Sheet1!$C$4</definedName>
    <definedName name="NB_EURO" localSheetId="53">[54]Sheet1!$C$4</definedName>
    <definedName name="NB_EURO" localSheetId="7">[55]Sheet1!$C$4</definedName>
    <definedName name="NB_EURO" localSheetId="8">[55]Sheet1!$C$4</definedName>
    <definedName name="NB_EURO" localSheetId="6">[55]Sheet1!$C$4</definedName>
    <definedName name="NB_EURO">[56]Sheet1!$C$4</definedName>
    <definedName name="NB_EURO_V" localSheetId="39">[57]Sheet1!$C$11</definedName>
    <definedName name="NB_EURO_V" localSheetId="52">[58]Sheet1!$C$11</definedName>
    <definedName name="NB_EURO_V" localSheetId="35">[58]Sheet1!$C$11</definedName>
    <definedName name="NB_EURO_V" localSheetId="36">[57]Sheet1!$C$11</definedName>
    <definedName name="NB_EURO_V" localSheetId="55">[59]Sheet1!$C$11</definedName>
    <definedName name="NB_EURO_V" localSheetId="29">[58]Sheet1!$C$11</definedName>
    <definedName name="NB_EURO_V" localSheetId="53">[60]Sheet1!$C$11</definedName>
    <definedName name="NB_EURO_V" localSheetId="7">[61]Sheet1!$C$11</definedName>
    <definedName name="NB_EURO_V" localSheetId="8">[61]Sheet1!$C$11</definedName>
    <definedName name="NB_EURO_V" localSheetId="6">[61]Sheet1!$C$11</definedName>
    <definedName name="NB_EURO_V">[62]Sheet1!$C$11</definedName>
    <definedName name="nb_fin" localSheetId="39">#REF!</definedName>
    <definedName name="nb_fin" localSheetId="18">#REF!</definedName>
    <definedName name="nb_fin" localSheetId="12">#REF!</definedName>
    <definedName name="nb_fin" localSheetId="33">#REF!</definedName>
    <definedName name="nb_fin" localSheetId="32">#REF!</definedName>
    <definedName name="nb_fin" localSheetId="52">#REF!</definedName>
    <definedName name="nb_fin" localSheetId="26">#REF!</definedName>
    <definedName name="nb_fin" localSheetId="35">#REF!</definedName>
    <definedName name="nb_fin" localSheetId="36">#REF!</definedName>
    <definedName name="nb_fin" localSheetId="55">#REF!</definedName>
    <definedName name="nb_fin" localSheetId="4">#REF!</definedName>
    <definedName name="nb_fin" localSheetId="16">#REF!</definedName>
    <definedName name="nb_fin" localSheetId="29">#REF!</definedName>
    <definedName name="nb_fin" localSheetId="53">#REF!</definedName>
    <definedName name="nb_fin" localSheetId="37">#REF!</definedName>
    <definedName name="nb_fin" localSheetId="7">#REF!</definedName>
    <definedName name="nb_fin" localSheetId="8">#REF!</definedName>
    <definedName name="nb_fin" localSheetId="6">#REF!</definedName>
    <definedName name="nb_fin" localSheetId="9">#REF!</definedName>
    <definedName name="nb_fin" localSheetId="34">#REF!</definedName>
    <definedName name="nb_fin">#REF!</definedName>
    <definedName name="nb_Finland" localSheetId="39">#REF!</definedName>
    <definedName name="nb_Finland" localSheetId="18">#REF!</definedName>
    <definedName name="nb_Finland" localSheetId="12">#REF!</definedName>
    <definedName name="nb_Finland" localSheetId="33">#REF!</definedName>
    <definedName name="nb_Finland" localSheetId="32">#REF!</definedName>
    <definedName name="nb_Finland" localSheetId="52">#REF!</definedName>
    <definedName name="nb_Finland" localSheetId="26">#REF!</definedName>
    <definedName name="nb_Finland" localSheetId="35">#REF!</definedName>
    <definedName name="nb_Finland" localSheetId="36">#REF!</definedName>
    <definedName name="nb_Finland" localSheetId="55">#REF!</definedName>
    <definedName name="nb_Finland" localSheetId="4">#REF!</definedName>
    <definedName name="nb_Finland" localSheetId="16">#REF!</definedName>
    <definedName name="nb_Finland" localSheetId="29">#REF!</definedName>
    <definedName name="nb_Finland" localSheetId="53">#REF!</definedName>
    <definedName name="nb_Finland" localSheetId="37">#REF!</definedName>
    <definedName name="nb_Finland" localSheetId="7">#REF!</definedName>
    <definedName name="nb_Finland" localSheetId="8">#REF!</definedName>
    <definedName name="nb_Finland" localSheetId="6">#REF!</definedName>
    <definedName name="nb_Finland" localSheetId="9">#REF!</definedName>
    <definedName name="nb_Finland" localSheetId="34">#REF!</definedName>
    <definedName name="nb_Finland">#REF!</definedName>
    <definedName name="nb_Finland_Msh" localSheetId="39">#REF!</definedName>
    <definedName name="nb_Finland_Msh" localSheetId="18">#REF!</definedName>
    <definedName name="nb_Finland_Msh" localSheetId="12">#REF!</definedName>
    <definedName name="nb_Finland_Msh" localSheetId="33">#REF!</definedName>
    <definedName name="nb_Finland_Msh" localSheetId="32">#REF!</definedName>
    <definedName name="nb_Finland_Msh" localSheetId="52">#REF!</definedName>
    <definedName name="nb_Finland_Msh" localSheetId="26">#REF!</definedName>
    <definedName name="nb_Finland_Msh" localSheetId="35">#REF!</definedName>
    <definedName name="nb_Finland_Msh" localSheetId="36">#REF!</definedName>
    <definedName name="nb_Finland_Msh" localSheetId="55">#REF!</definedName>
    <definedName name="nb_Finland_Msh" localSheetId="4">#REF!</definedName>
    <definedName name="nb_Finland_Msh" localSheetId="16">#REF!</definedName>
    <definedName name="nb_Finland_Msh" localSheetId="29">#REF!</definedName>
    <definedName name="nb_Finland_Msh" localSheetId="53">#REF!</definedName>
    <definedName name="nb_Finland_Msh" localSheetId="37">#REF!</definedName>
    <definedName name="nb_Finland_Msh" localSheetId="7">#REF!</definedName>
    <definedName name="nb_Finland_Msh" localSheetId="8">#REF!</definedName>
    <definedName name="nb_Finland_Msh" localSheetId="6">#REF!</definedName>
    <definedName name="nb_Finland_Msh" localSheetId="9">#REF!</definedName>
    <definedName name="nb_Finland_Msh" localSheetId="34">#REF!</definedName>
    <definedName name="nb_Finland_Msh">#REF!</definedName>
    <definedName name="nb_iib" localSheetId="39">#REF!</definedName>
    <definedName name="nb_iib" localSheetId="18">#REF!</definedName>
    <definedName name="nb_iib" localSheetId="12">#REF!</definedName>
    <definedName name="nb_iib" localSheetId="33">#REF!</definedName>
    <definedName name="nb_iib" localSheetId="32">#REF!</definedName>
    <definedName name="nb_iib" localSheetId="52">#REF!</definedName>
    <definedName name="nb_iib" localSheetId="26">#REF!</definedName>
    <definedName name="nb_iib" localSheetId="35">#REF!</definedName>
    <definedName name="nb_iib" localSheetId="36">#REF!</definedName>
    <definedName name="nb_iib" localSheetId="55">#REF!</definedName>
    <definedName name="nb_iib" localSheetId="4">#REF!</definedName>
    <definedName name="nb_iib" localSheetId="16">#REF!</definedName>
    <definedName name="nb_iib" localSheetId="29">#REF!</definedName>
    <definedName name="nb_iib" localSheetId="53">#REF!</definedName>
    <definedName name="nb_iib" localSheetId="37">#REF!</definedName>
    <definedName name="nb_iib" localSheetId="7">#REF!</definedName>
    <definedName name="nb_iib" localSheetId="8">#REF!</definedName>
    <definedName name="nb_iib" localSheetId="6">#REF!</definedName>
    <definedName name="nb_iib" localSheetId="9">#REF!</definedName>
    <definedName name="nb_iib" localSheetId="34">#REF!</definedName>
    <definedName name="nb_iib">#REF!</definedName>
    <definedName name="nb_nor" localSheetId="39">#REF!</definedName>
    <definedName name="nb_nor" localSheetId="18">#REF!</definedName>
    <definedName name="nb_nor" localSheetId="12">#REF!</definedName>
    <definedName name="nb_nor" localSheetId="33">#REF!</definedName>
    <definedName name="nb_nor" localSheetId="32">#REF!</definedName>
    <definedName name="nb_nor" localSheetId="52">#REF!</definedName>
    <definedName name="nb_nor" localSheetId="26">#REF!</definedName>
    <definedName name="nb_nor" localSheetId="35">#REF!</definedName>
    <definedName name="nb_nor" localSheetId="36">#REF!</definedName>
    <definedName name="nb_nor" localSheetId="55">#REF!</definedName>
    <definedName name="nb_nor" localSheetId="4">#REF!</definedName>
    <definedName name="nb_nor" localSheetId="16">#REF!</definedName>
    <definedName name="nb_nor" localSheetId="29">#REF!</definedName>
    <definedName name="nb_nor" localSheetId="53">#REF!</definedName>
    <definedName name="nb_nor" localSheetId="37">#REF!</definedName>
    <definedName name="nb_nor" localSheetId="7">#REF!</definedName>
    <definedName name="nb_nor" localSheetId="8">#REF!</definedName>
    <definedName name="nb_nor" localSheetId="6">#REF!</definedName>
    <definedName name="nb_nor" localSheetId="9">#REF!</definedName>
    <definedName name="nb_nor" localSheetId="34">#REF!</definedName>
    <definedName name="nb_nor">#REF!</definedName>
    <definedName name="nb_nordic" localSheetId="39">#REF!</definedName>
    <definedName name="nb_nordic" localSheetId="18">#REF!</definedName>
    <definedName name="nb_nordic" localSheetId="12">#REF!</definedName>
    <definedName name="nb_nordic" localSheetId="33">#REF!</definedName>
    <definedName name="nb_nordic" localSheetId="32">#REF!</definedName>
    <definedName name="nb_nordic" localSheetId="52">#REF!</definedName>
    <definedName name="nb_nordic" localSheetId="26">#REF!</definedName>
    <definedName name="nb_nordic" localSheetId="35">#REF!</definedName>
    <definedName name="nb_nordic" localSheetId="36">#REF!</definedName>
    <definedName name="nb_nordic" localSheetId="55">#REF!</definedName>
    <definedName name="nb_nordic" localSheetId="4">#REF!</definedName>
    <definedName name="nb_nordic" localSheetId="16">#REF!</definedName>
    <definedName name="nb_nordic" localSheetId="29">#REF!</definedName>
    <definedName name="nb_nordic" localSheetId="53">#REF!</definedName>
    <definedName name="nb_nordic" localSheetId="37">#REF!</definedName>
    <definedName name="nb_nordic" localSheetId="7">#REF!</definedName>
    <definedName name="nb_nordic" localSheetId="8">#REF!</definedName>
    <definedName name="nb_nordic" localSheetId="6">#REF!</definedName>
    <definedName name="nb_nordic" localSheetId="9">#REF!</definedName>
    <definedName name="nb_nordic" localSheetId="34">#REF!</definedName>
    <definedName name="nb_nordic">#REF!</definedName>
    <definedName name="nb_norway" localSheetId="39">#REF!</definedName>
    <definedName name="nb_norway" localSheetId="18">#REF!</definedName>
    <definedName name="nb_norway" localSheetId="12">#REF!</definedName>
    <definedName name="nb_norway" localSheetId="33">#REF!</definedName>
    <definedName name="nb_norway" localSheetId="32">#REF!</definedName>
    <definedName name="nb_norway" localSheetId="52">#REF!</definedName>
    <definedName name="nb_norway" localSheetId="26">#REF!</definedName>
    <definedName name="nb_norway" localSheetId="35">#REF!</definedName>
    <definedName name="nb_norway" localSheetId="36">#REF!</definedName>
    <definedName name="nb_norway" localSheetId="55">#REF!</definedName>
    <definedName name="nb_norway" localSheetId="4">#REF!</definedName>
    <definedName name="nb_norway" localSheetId="16">#REF!</definedName>
    <definedName name="nb_norway" localSheetId="29">#REF!</definedName>
    <definedName name="nb_norway" localSheetId="53">#REF!</definedName>
    <definedName name="nb_norway" localSheetId="37">#REF!</definedName>
    <definedName name="nb_norway" localSheetId="7">#REF!</definedName>
    <definedName name="nb_norway" localSheetId="8">#REF!</definedName>
    <definedName name="nb_norway" localSheetId="6">#REF!</definedName>
    <definedName name="nb_norway" localSheetId="9">#REF!</definedName>
    <definedName name="nb_norway" localSheetId="34">#REF!</definedName>
    <definedName name="nb_norway">#REF!</definedName>
    <definedName name="nb_norway_msh" localSheetId="39">#REF!</definedName>
    <definedName name="nb_norway_msh" localSheetId="18">#REF!</definedName>
    <definedName name="nb_norway_msh" localSheetId="12">#REF!</definedName>
    <definedName name="nb_norway_msh" localSheetId="33">#REF!</definedName>
    <definedName name="nb_norway_msh" localSheetId="32">#REF!</definedName>
    <definedName name="nb_norway_msh" localSheetId="52">#REF!</definedName>
    <definedName name="nb_norway_msh" localSheetId="26">#REF!</definedName>
    <definedName name="nb_norway_msh" localSheetId="35">#REF!</definedName>
    <definedName name="nb_norway_msh" localSheetId="36">#REF!</definedName>
    <definedName name="nb_norway_msh" localSheetId="55">#REF!</definedName>
    <definedName name="nb_norway_msh" localSheetId="4">#REF!</definedName>
    <definedName name="nb_norway_msh" localSheetId="16">#REF!</definedName>
    <definedName name="nb_norway_msh" localSheetId="29">#REF!</definedName>
    <definedName name="nb_norway_msh" localSheetId="53">#REF!</definedName>
    <definedName name="nb_norway_msh" localSheetId="37">#REF!</definedName>
    <definedName name="nb_norway_msh" localSheetId="7">#REF!</definedName>
    <definedName name="nb_norway_msh" localSheetId="8">#REF!</definedName>
    <definedName name="nb_norway_msh" localSheetId="6">#REF!</definedName>
    <definedName name="nb_norway_msh" localSheetId="9">#REF!</definedName>
    <definedName name="nb_norway_msh" localSheetId="34">#REF!</definedName>
    <definedName name="nb_norway_msh">#REF!</definedName>
    <definedName name="nb_swe" localSheetId="39">#REF!</definedName>
    <definedName name="nb_swe" localSheetId="18">#REF!</definedName>
    <definedName name="nb_swe" localSheetId="12">#REF!</definedName>
    <definedName name="nb_swe" localSheetId="33">#REF!</definedName>
    <definedName name="nb_swe" localSheetId="32">#REF!</definedName>
    <definedName name="nb_swe" localSheetId="52">#REF!</definedName>
    <definedName name="nb_swe" localSheetId="26">#REF!</definedName>
    <definedName name="nb_swe" localSheetId="35">#REF!</definedName>
    <definedName name="nb_swe" localSheetId="36">#REF!</definedName>
    <definedName name="nb_swe" localSheetId="55">#REF!</definedName>
    <definedName name="nb_swe" localSheetId="4">#REF!</definedName>
    <definedName name="nb_swe" localSheetId="16">#REF!</definedName>
    <definedName name="nb_swe" localSheetId="29">#REF!</definedName>
    <definedName name="nb_swe" localSheetId="53">#REF!</definedName>
    <definedName name="nb_swe" localSheetId="37">#REF!</definedName>
    <definedName name="nb_swe" localSheetId="7">#REF!</definedName>
    <definedName name="nb_swe" localSheetId="8">#REF!</definedName>
    <definedName name="nb_swe" localSheetId="6">#REF!</definedName>
    <definedName name="nb_swe" localSheetId="9">#REF!</definedName>
    <definedName name="nb_swe" localSheetId="34">#REF!</definedName>
    <definedName name="nb_swe">#REF!</definedName>
    <definedName name="nb_Sweden" localSheetId="39">#REF!</definedName>
    <definedName name="nb_Sweden" localSheetId="18">#REF!</definedName>
    <definedName name="nb_Sweden" localSheetId="12">#REF!</definedName>
    <definedName name="nb_Sweden" localSheetId="33">#REF!</definedName>
    <definedName name="nb_Sweden" localSheetId="32">#REF!</definedName>
    <definedName name="nb_Sweden" localSheetId="52">#REF!</definedName>
    <definedName name="nb_Sweden" localSheetId="26">#REF!</definedName>
    <definedName name="nb_Sweden" localSheetId="35">#REF!</definedName>
    <definedName name="nb_Sweden" localSheetId="36">#REF!</definedName>
    <definedName name="nb_Sweden" localSheetId="55">#REF!</definedName>
    <definedName name="nb_Sweden" localSheetId="4">#REF!</definedName>
    <definedName name="nb_Sweden" localSheetId="16">#REF!</definedName>
    <definedName name="nb_Sweden" localSheetId="29">#REF!</definedName>
    <definedName name="nb_Sweden" localSheetId="53">#REF!</definedName>
    <definedName name="nb_Sweden" localSheetId="37">#REF!</definedName>
    <definedName name="nb_Sweden" localSheetId="7">#REF!</definedName>
    <definedName name="nb_Sweden" localSheetId="8">#REF!</definedName>
    <definedName name="nb_Sweden" localSheetId="6">#REF!</definedName>
    <definedName name="nb_Sweden" localSheetId="9">#REF!</definedName>
    <definedName name="nb_Sweden" localSheetId="34">#REF!</definedName>
    <definedName name="nb_Sweden">#REF!</definedName>
    <definedName name="nb_sweden_msh" localSheetId="39">#REF!</definedName>
    <definedName name="nb_sweden_msh" localSheetId="18">#REF!</definedName>
    <definedName name="nb_sweden_msh" localSheetId="12">#REF!</definedName>
    <definedName name="nb_sweden_msh" localSheetId="33">#REF!</definedName>
    <definedName name="nb_sweden_msh" localSheetId="32">#REF!</definedName>
    <definedName name="nb_sweden_msh" localSheetId="52">#REF!</definedName>
    <definedName name="nb_sweden_msh" localSheetId="26">#REF!</definedName>
    <definedName name="nb_sweden_msh" localSheetId="35">#REF!</definedName>
    <definedName name="nb_sweden_msh" localSheetId="36">#REF!</definedName>
    <definedName name="nb_sweden_msh" localSheetId="55">#REF!</definedName>
    <definedName name="nb_sweden_msh" localSheetId="4">#REF!</definedName>
    <definedName name="nb_sweden_msh" localSheetId="16">#REF!</definedName>
    <definedName name="nb_sweden_msh" localSheetId="29">#REF!</definedName>
    <definedName name="nb_sweden_msh" localSheetId="53">#REF!</definedName>
    <definedName name="nb_sweden_msh" localSheetId="37">#REF!</definedName>
    <definedName name="nb_sweden_msh" localSheetId="7">#REF!</definedName>
    <definedName name="nb_sweden_msh" localSheetId="8">#REF!</definedName>
    <definedName name="nb_sweden_msh" localSheetId="6">#REF!</definedName>
    <definedName name="nb_sweden_msh" localSheetId="9">#REF!</definedName>
    <definedName name="nb_sweden_msh" localSheetId="34">#REF!</definedName>
    <definedName name="nb_sweden_msh">#REF!</definedName>
    <definedName name="NBHbalancesheet" localSheetId="39">#REF!</definedName>
    <definedName name="NBHbalancesheet" localSheetId="18">#REF!</definedName>
    <definedName name="NBHbalancesheet" localSheetId="12">#REF!</definedName>
    <definedName name="NBHbalancesheet" localSheetId="33">#REF!</definedName>
    <definedName name="NBHbalancesheet" localSheetId="32">#REF!</definedName>
    <definedName name="NBHbalancesheet" localSheetId="52">#REF!</definedName>
    <definedName name="NBHbalancesheet" localSheetId="26">#REF!</definedName>
    <definedName name="NBHbalancesheet" localSheetId="35">#REF!</definedName>
    <definedName name="NBHbalancesheet" localSheetId="36">#REF!</definedName>
    <definedName name="NBHbalancesheet" localSheetId="55">#REF!</definedName>
    <definedName name="NBHbalancesheet" localSheetId="4">#REF!</definedName>
    <definedName name="NBHbalancesheet" localSheetId="16">#REF!</definedName>
    <definedName name="NBHbalancesheet" localSheetId="29">#REF!</definedName>
    <definedName name="NBHbalancesheet" localSheetId="53">#REF!</definedName>
    <definedName name="NBHbalancesheet" localSheetId="37">#REF!</definedName>
    <definedName name="NBHbalancesheet" localSheetId="7">#REF!</definedName>
    <definedName name="NBHbalancesheet" localSheetId="8">#REF!</definedName>
    <definedName name="NBHbalancesheet" localSheetId="6">#REF!</definedName>
    <definedName name="NBHbalancesheet" localSheetId="9">#REF!</definedName>
    <definedName name="NBHbalancesheet" localSheetId="34">#REF!</definedName>
    <definedName name="NBHbalancesheet">#REF!</definedName>
    <definedName name="nem" localSheetId="39">#REF!</definedName>
    <definedName name="nem" localSheetId="18">#REF!</definedName>
    <definedName name="nem" localSheetId="12">#REF!</definedName>
    <definedName name="nem" localSheetId="33">#REF!</definedName>
    <definedName name="nem" localSheetId="32">#REF!</definedName>
    <definedName name="nem" localSheetId="52">#REF!</definedName>
    <definedName name="nem" localSheetId="26">#REF!</definedName>
    <definedName name="nem" localSheetId="35">#REF!</definedName>
    <definedName name="nem" localSheetId="36">#REF!</definedName>
    <definedName name="nem" localSheetId="55">#REF!</definedName>
    <definedName name="nem" localSheetId="4">#REF!</definedName>
    <definedName name="nem" localSheetId="16">#REF!</definedName>
    <definedName name="nem" localSheetId="29">#REF!</definedName>
    <definedName name="nem" localSheetId="53">#REF!</definedName>
    <definedName name="nem" localSheetId="37">#REF!</definedName>
    <definedName name="nem" localSheetId="7">#REF!</definedName>
    <definedName name="nem" localSheetId="8">#REF!</definedName>
    <definedName name="nem" localSheetId="6">#REF!</definedName>
    <definedName name="nem" localSheetId="9">#REF!</definedName>
    <definedName name="nem" localSheetId="34">#REF!</definedName>
    <definedName name="nem">#REF!</definedName>
    <definedName name="New_BU_Q3" localSheetId="18">#REF!</definedName>
    <definedName name="New_BU_Q3" localSheetId="12">#REF!</definedName>
    <definedName name="New_BU_Q3" localSheetId="33">#REF!</definedName>
    <definedName name="New_BU_Q3" localSheetId="32">#REF!</definedName>
    <definedName name="New_BU_Q3" localSheetId="26">#REF!</definedName>
    <definedName name="New_BU_Q3" localSheetId="35">#REF!</definedName>
    <definedName name="New_BU_Q3" localSheetId="36">#REF!</definedName>
    <definedName name="New_BU_Q3" localSheetId="55">#REF!</definedName>
    <definedName name="New_BU_Q3" localSheetId="4">#REF!</definedName>
    <definedName name="New_BU_Q3" localSheetId="16">#REF!</definedName>
    <definedName name="New_BU_Q3" localSheetId="29">#REF!</definedName>
    <definedName name="New_BU_Q3" localSheetId="53">#REF!</definedName>
    <definedName name="New_BU_Q3" localSheetId="37">#REF!</definedName>
    <definedName name="New_BU_Q3" localSheetId="7">#REF!</definedName>
    <definedName name="New_BU_Q3" localSheetId="8">#REF!</definedName>
    <definedName name="New_BU_Q3" localSheetId="6">#REF!</definedName>
    <definedName name="New_BU_Q3" localSheetId="9">#REF!</definedName>
    <definedName name="New_BU_Q3" localSheetId="34">#REF!</definedName>
    <definedName name="New_BU_Q3">#REF!</definedName>
    <definedName name="NO_EURO_V" localSheetId="39">[57]Sheet1!$C$14</definedName>
    <definedName name="NO_EURO_V" localSheetId="52">[58]Sheet1!$C$14</definedName>
    <definedName name="NO_EURO_V" localSheetId="35">[58]Sheet1!$C$14</definedName>
    <definedName name="NO_EURO_V" localSheetId="36">[57]Sheet1!$C$14</definedName>
    <definedName name="NO_EURO_V" localSheetId="55">[59]Sheet1!$C$14</definedName>
    <definedName name="NO_EURO_V" localSheetId="29">[58]Sheet1!$C$14</definedName>
    <definedName name="NO_EURO_V" localSheetId="53">[60]Sheet1!$C$14</definedName>
    <definedName name="NO_EURO_V" localSheetId="7">[61]Sheet1!$C$14</definedName>
    <definedName name="NO_EURO_V" localSheetId="8">[61]Sheet1!$C$14</definedName>
    <definedName name="NO_EURO_V" localSheetId="6">[61]Sheet1!$C$14</definedName>
    <definedName name="NO_EURO_V">[62]Sheet1!$C$14</definedName>
    <definedName name="NO_NOK_V" localSheetId="39">[51]Sheet1!$C$22</definedName>
    <definedName name="NO_NOK_V" localSheetId="52">[52]Sheet1!$C$22</definedName>
    <definedName name="NO_NOK_V" localSheetId="35">[52]Sheet1!$C$22</definedName>
    <definedName name="NO_NOK_V" localSheetId="36">[51]Sheet1!$C$22</definedName>
    <definedName name="NO_NOK_V" localSheetId="55">[53]Sheet1!$C$22</definedName>
    <definedName name="NO_NOK_V" localSheetId="29">[52]Sheet1!$C$22</definedName>
    <definedName name="NO_NOK_V" localSheetId="53">[54]Sheet1!$C$22</definedName>
    <definedName name="NO_NOK_V" localSheetId="7">[55]Sheet1!$C$22</definedName>
    <definedName name="NO_NOK_V" localSheetId="8">[55]Sheet1!$C$22</definedName>
    <definedName name="NO_NOK_V" localSheetId="6">[55]Sheet1!$C$22</definedName>
    <definedName name="NO_NOK_V">[56]Sheet1!$C$22</definedName>
    <definedName name="NOK_1.kv." localSheetId="39">#REF!</definedName>
    <definedName name="NOK_1.kv." localSheetId="18">#REF!</definedName>
    <definedName name="NOK_1.kv." localSheetId="12">#REF!</definedName>
    <definedName name="NOK_1.kv." localSheetId="33">#REF!</definedName>
    <definedName name="NOK_1.kv." localSheetId="32">#REF!</definedName>
    <definedName name="NOK_1.kv." localSheetId="52">#REF!</definedName>
    <definedName name="NOK_1.kv." localSheetId="26">#REF!</definedName>
    <definedName name="NOK_1.kv." localSheetId="35">#REF!</definedName>
    <definedName name="NOK_1.kv." localSheetId="36">#REF!</definedName>
    <definedName name="NOK_1.kv." localSheetId="55">#REF!</definedName>
    <definedName name="NOK_1.kv." localSheetId="4">#REF!</definedName>
    <definedName name="NOK_1.kv." localSheetId="16">#REF!</definedName>
    <definedName name="NOK_1.kv." localSheetId="29">#REF!</definedName>
    <definedName name="NOK_1.kv." localSheetId="53">#REF!</definedName>
    <definedName name="NOK_1.kv." localSheetId="37">#REF!</definedName>
    <definedName name="NOK_1.kv." localSheetId="7">#REF!</definedName>
    <definedName name="NOK_1.kv." localSheetId="8">#REF!</definedName>
    <definedName name="NOK_1.kv." localSheetId="6">#REF!</definedName>
    <definedName name="NOK_1.kv." localSheetId="9">#REF!</definedName>
    <definedName name="NOK_1.kv." localSheetId="34">#REF!</definedName>
    <definedName name="NOK_1.kv.">#REF!</definedName>
    <definedName name="NOK_2.kv." localSheetId="39">#REF!</definedName>
    <definedName name="NOK_2.kv." localSheetId="18">#REF!</definedName>
    <definedName name="NOK_2.kv." localSheetId="12">#REF!</definedName>
    <definedName name="NOK_2.kv." localSheetId="33">#REF!</definedName>
    <definedName name="NOK_2.kv." localSheetId="32">#REF!</definedName>
    <definedName name="NOK_2.kv." localSheetId="52">#REF!</definedName>
    <definedName name="NOK_2.kv." localSheetId="26">#REF!</definedName>
    <definedName name="NOK_2.kv." localSheetId="35">#REF!</definedName>
    <definedName name="NOK_2.kv." localSheetId="36">#REF!</definedName>
    <definedName name="NOK_2.kv." localSheetId="55">#REF!</definedName>
    <definedName name="NOK_2.kv." localSheetId="4">#REF!</definedName>
    <definedName name="NOK_2.kv." localSheetId="16">#REF!</definedName>
    <definedName name="NOK_2.kv." localSheetId="29">#REF!</definedName>
    <definedName name="NOK_2.kv." localSheetId="53">#REF!</definedName>
    <definedName name="NOK_2.kv." localSheetId="37">#REF!</definedName>
    <definedName name="NOK_2.kv." localSheetId="7">#REF!</definedName>
    <definedName name="NOK_2.kv." localSheetId="8">#REF!</definedName>
    <definedName name="NOK_2.kv." localSheetId="6">#REF!</definedName>
    <definedName name="NOK_2.kv." localSheetId="9">#REF!</definedName>
    <definedName name="NOK_2.kv." localSheetId="34">#REF!</definedName>
    <definedName name="NOK_2.kv.">#REF!</definedName>
    <definedName name="NOK_3.kv." localSheetId="39">#REF!</definedName>
    <definedName name="NOK_3.kv." localSheetId="18">#REF!</definedName>
    <definedName name="NOK_3.kv." localSheetId="12">#REF!</definedName>
    <definedName name="NOK_3.kv." localSheetId="33">#REF!</definedName>
    <definedName name="NOK_3.kv." localSheetId="32">#REF!</definedName>
    <definedName name="NOK_3.kv." localSheetId="52">#REF!</definedName>
    <definedName name="NOK_3.kv." localSheetId="26">#REF!</definedName>
    <definedName name="NOK_3.kv." localSheetId="35">#REF!</definedName>
    <definedName name="NOK_3.kv." localSheetId="36">#REF!</definedName>
    <definedName name="NOK_3.kv." localSheetId="55">#REF!</definedName>
    <definedName name="NOK_3.kv." localSheetId="4">#REF!</definedName>
    <definedName name="NOK_3.kv." localSheetId="16">#REF!</definedName>
    <definedName name="NOK_3.kv." localSheetId="29">#REF!</definedName>
    <definedName name="NOK_3.kv." localSheetId="53">#REF!</definedName>
    <definedName name="NOK_3.kv." localSheetId="37">#REF!</definedName>
    <definedName name="NOK_3.kv." localSheetId="7">#REF!</definedName>
    <definedName name="NOK_3.kv." localSheetId="8">#REF!</definedName>
    <definedName name="NOK_3.kv." localSheetId="6">#REF!</definedName>
    <definedName name="NOK_3.kv." localSheetId="9">#REF!</definedName>
    <definedName name="NOK_3.kv." localSheetId="34">#REF!</definedName>
    <definedName name="NOK_3.kv.">#REF!</definedName>
    <definedName name="NOK_30.06." localSheetId="39">#REF!</definedName>
    <definedName name="NOK_30.06." localSheetId="18">#REF!</definedName>
    <definedName name="NOK_30.06." localSheetId="12">#REF!</definedName>
    <definedName name="NOK_30.06." localSheetId="33">#REF!</definedName>
    <definedName name="NOK_30.06." localSheetId="32">#REF!</definedName>
    <definedName name="NOK_30.06." localSheetId="52">#REF!</definedName>
    <definedName name="NOK_30.06." localSheetId="26">#REF!</definedName>
    <definedName name="NOK_30.06." localSheetId="35">#REF!</definedName>
    <definedName name="NOK_30.06." localSheetId="36">#REF!</definedName>
    <definedName name="NOK_30.06." localSheetId="55">#REF!</definedName>
    <definedName name="NOK_30.06." localSheetId="4">#REF!</definedName>
    <definedName name="NOK_30.06." localSheetId="16">#REF!</definedName>
    <definedName name="NOK_30.06." localSheetId="29">#REF!</definedName>
    <definedName name="NOK_30.06." localSheetId="53">#REF!</definedName>
    <definedName name="NOK_30.06." localSheetId="37">#REF!</definedName>
    <definedName name="NOK_30.06." localSheetId="7">#REF!</definedName>
    <definedName name="NOK_30.06." localSheetId="8">#REF!</definedName>
    <definedName name="NOK_30.06." localSheetId="6">#REF!</definedName>
    <definedName name="NOK_30.06." localSheetId="9">#REF!</definedName>
    <definedName name="NOK_30.06." localSheetId="34">#REF!</definedName>
    <definedName name="NOK_30.06.">#REF!</definedName>
    <definedName name="NOK_30.09." localSheetId="39">#REF!</definedName>
    <definedName name="NOK_30.09." localSheetId="18">#REF!</definedName>
    <definedName name="NOK_30.09." localSheetId="12">#REF!</definedName>
    <definedName name="NOK_30.09." localSheetId="33">#REF!</definedName>
    <definedName name="NOK_30.09." localSheetId="32">#REF!</definedName>
    <definedName name="NOK_30.09." localSheetId="52">#REF!</definedName>
    <definedName name="NOK_30.09." localSheetId="26">#REF!</definedName>
    <definedName name="NOK_30.09." localSheetId="35">#REF!</definedName>
    <definedName name="NOK_30.09." localSheetId="36">#REF!</definedName>
    <definedName name="NOK_30.09." localSheetId="55">#REF!</definedName>
    <definedName name="NOK_30.09." localSheetId="4">#REF!</definedName>
    <definedName name="NOK_30.09." localSheetId="16">#REF!</definedName>
    <definedName name="NOK_30.09." localSheetId="29">#REF!</definedName>
    <definedName name="NOK_30.09." localSheetId="53">#REF!</definedName>
    <definedName name="NOK_30.09." localSheetId="37">#REF!</definedName>
    <definedName name="NOK_30.09." localSheetId="7">#REF!</definedName>
    <definedName name="NOK_30.09." localSheetId="8">#REF!</definedName>
    <definedName name="NOK_30.09." localSheetId="6">#REF!</definedName>
    <definedName name="NOK_30.09." localSheetId="9">#REF!</definedName>
    <definedName name="NOK_30.09." localSheetId="34">#REF!</definedName>
    <definedName name="NOK_30.09.">#REF!</definedName>
    <definedName name="NOK_31.03." localSheetId="39">#REF!</definedName>
    <definedName name="NOK_31.03." localSheetId="18">#REF!</definedName>
    <definedName name="NOK_31.03." localSheetId="12">#REF!</definedName>
    <definedName name="NOK_31.03." localSheetId="33">#REF!</definedName>
    <definedName name="NOK_31.03." localSheetId="32">#REF!</definedName>
    <definedName name="NOK_31.03." localSheetId="52">#REF!</definedName>
    <definedName name="NOK_31.03." localSheetId="26">#REF!</definedName>
    <definedName name="NOK_31.03." localSheetId="35">#REF!</definedName>
    <definedName name="NOK_31.03." localSheetId="36">#REF!</definedName>
    <definedName name="NOK_31.03." localSheetId="55">#REF!</definedName>
    <definedName name="NOK_31.03." localSheetId="4">#REF!</definedName>
    <definedName name="NOK_31.03." localSheetId="16">#REF!</definedName>
    <definedName name="NOK_31.03." localSheetId="29">#REF!</definedName>
    <definedName name="NOK_31.03." localSheetId="53">#REF!</definedName>
    <definedName name="NOK_31.03." localSheetId="37">#REF!</definedName>
    <definedName name="NOK_31.03." localSheetId="7">#REF!</definedName>
    <definedName name="NOK_31.03." localSheetId="8">#REF!</definedName>
    <definedName name="NOK_31.03." localSheetId="6">#REF!</definedName>
    <definedName name="NOK_31.03." localSheetId="9">#REF!</definedName>
    <definedName name="NOK_31.03." localSheetId="34">#REF!</definedName>
    <definedName name="NOK_31.03.">#REF!</definedName>
    <definedName name="NOK_4.kv." localSheetId="39">#REF!</definedName>
    <definedName name="NOK_4.kv." localSheetId="18">#REF!</definedName>
    <definedName name="NOK_4.kv." localSheetId="12">#REF!</definedName>
    <definedName name="NOK_4.kv." localSheetId="33">#REF!</definedName>
    <definedName name="NOK_4.kv." localSheetId="32">#REF!</definedName>
    <definedName name="NOK_4.kv." localSheetId="52">#REF!</definedName>
    <definedName name="NOK_4.kv." localSheetId="26">#REF!</definedName>
    <definedName name="NOK_4.kv." localSheetId="35">#REF!</definedName>
    <definedName name="NOK_4.kv." localSheetId="36">#REF!</definedName>
    <definedName name="NOK_4.kv." localSheetId="55">#REF!</definedName>
    <definedName name="NOK_4.kv." localSheetId="4">#REF!</definedName>
    <definedName name="NOK_4.kv." localSheetId="16">#REF!</definedName>
    <definedName name="NOK_4.kv." localSheetId="29">#REF!</definedName>
    <definedName name="NOK_4.kv." localSheetId="53">#REF!</definedName>
    <definedName name="NOK_4.kv." localSheetId="37">#REF!</definedName>
    <definedName name="NOK_4.kv." localSheetId="7">#REF!</definedName>
    <definedName name="NOK_4.kv." localSheetId="8">#REF!</definedName>
    <definedName name="NOK_4.kv." localSheetId="6">#REF!</definedName>
    <definedName name="NOK_4.kv." localSheetId="9">#REF!</definedName>
    <definedName name="NOK_4.kv." localSheetId="34">#REF!</definedName>
    <definedName name="NOK_4.kv.">#REF!</definedName>
    <definedName name="NOK_Primo" localSheetId="39">#REF!</definedName>
    <definedName name="NOK_Primo" localSheetId="18">#REF!</definedName>
    <definedName name="NOK_Primo" localSheetId="12">#REF!</definedName>
    <definedName name="NOK_Primo" localSheetId="33">#REF!</definedName>
    <definedName name="NOK_Primo" localSheetId="32">#REF!</definedName>
    <definedName name="NOK_Primo" localSheetId="52">#REF!</definedName>
    <definedName name="NOK_Primo" localSheetId="26">#REF!</definedName>
    <definedName name="NOK_Primo" localSheetId="35">#REF!</definedName>
    <definedName name="NOK_Primo" localSheetId="36">#REF!</definedName>
    <definedName name="NOK_Primo" localSheetId="55">#REF!</definedName>
    <definedName name="NOK_Primo" localSheetId="4">#REF!</definedName>
    <definedName name="NOK_Primo" localSheetId="16">#REF!</definedName>
    <definedName name="NOK_Primo" localSheetId="29">#REF!</definedName>
    <definedName name="NOK_Primo" localSheetId="53">#REF!</definedName>
    <definedName name="NOK_Primo" localSheetId="37">#REF!</definedName>
    <definedName name="NOK_Primo" localSheetId="7">#REF!</definedName>
    <definedName name="NOK_Primo" localSheetId="8">#REF!</definedName>
    <definedName name="NOK_Primo" localSheetId="6">#REF!</definedName>
    <definedName name="NOK_Primo" localSheetId="9">#REF!</definedName>
    <definedName name="NOK_Primo" localSheetId="34">#REF!</definedName>
    <definedName name="NOK_Primo">#REF!</definedName>
    <definedName name="NOK_Ultimo" localSheetId="39">#REF!</definedName>
    <definedName name="NOK_Ultimo" localSheetId="18">#REF!</definedName>
    <definedName name="NOK_Ultimo" localSheetId="12">#REF!</definedName>
    <definedName name="NOK_Ultimo" localSheetId="33">#REF!</definedName>
    <definedName name="NOK_Ultimo" localSheetId="32">#REF!</definedName>
    <definedName name="NOK_Ultimo" localSheetId="52">#REF!</definedName>
    <definedName name="NOK_Ultimo" localSheetId="26">#REF!</definedName>
    <definedName name="NOK_Ultimo" localSheetId="35">#REF!</definedName>
    <definedName name="NOK_Ultimo" localSheetId="36">#REF!</definedName>
    <definedName name="NOK_Ultimo" localSheetId="55">#REF!</definedName>
    <definedName name="NOK_Ultimo" localSheetId="4">#REF!</definedName>
    <definedName name="NOK_Ultimo" localSheetId="16">#REF!</definedName>
    <definedName name="NOK_Ultimo" localSheetId="29">#REF!</definedName>
    <definedName name="NOK_Ultimo" localSheetId="53">#REF!</definedName>
    <definedName name="NOK_Ultimo" localSheetId="37">#REF!</definedName>
    <definedName name="NOK_Ultimo" localSheetId="7">#REF!</definedName>
    <definedName name="NOK_Ultimo" localSheetId="8">#REF!</definedName>
    <definedName name="NOK_Ultimo" localSheetId="6">#REF!</definedName>
    <definedName name="NOK_Ultimo" localSheetId="9">#REF!</definedName>
    <definedName name="NOK_Ultimo" localSheetId="34">#REF!</definedName>
    <definedName name="NOK_Ultimo">#REF!</definedName>
    <definedName name="NokLastYear" localSheetId="39">[38]Valutakurser!$E$7</definedName>
    <definedName name="NokLastYear" localSheetId="52">[39]Valutakurser!$E$7</definedName>
    <definedName name="NokLastYear" localSheetId="35">[39]Valutakurser!$E$7</definedName>
    <definedName name="NokLastYear" localSheetId="36">[38]Valutakurser!$E$7</definedName>
    <definedName name="NokLastYear" localSheetId="55">[40]Valutakurser!$E$7</definedName>
    <definedName name="NokLastYear" localSheetId="29">[39]Valutakurser!$E$7</definedName>
    <definedName name="NokLastYear" localSheetId="53">[41]Valutakurser!$E$7</definedName>
    <definedName name="NokLastYear" localSheetId="7">[42]Valutakurser!$E$7</definedName>
    <definedName name="NokLastYear" localSheetId="8">[42]Valutakurser!$E$7</definedName>
    <definedName name="NokLastYear" localSheetId="6">[42]Valutakurser!$E$7</definedName>
    <definedName name="NokLastYear">[43]Valutakurser!$E$7</definedName>
    <definedName name="Nordea_Estonia" localSheetId="39">#REF!</definedName>
    <definedName name="Nordea_Estonia" localSheetId="18">#REF!</definedName>
    <definedName name="Nordea_Estonia" localSheetId="12">#REF!</definedName>
    <definedName name="Nordea_Estonia" localSheetId="33">#REF!</definedName>
    <definedName name="Nordea_Estonia" localSheetId="32">#REF!</definedName>
    <definedName name="Nordea_Estonia" localSheetId="52">#REF!</definedName>
    <definedName name="Nordea_Estonia" localSheetId="26">#REF!</definedName>
    <definedName name="Nordea_Estonia" localSheetId="35">#REF!</definedName>
    <definedName name="Nordea_Estonia" localSheetId="36">#REF!</definedName>
    <definedName name="Nordea_Estonia" localSheetId="55">#REF!</definedName>
    <definedName name="Nordea_Estonia" localSheetId="4">#REF!</definedName>
    <definedName name="Nordea_Estonia" localSheetId="16">#REF!</definedName>
    <definedName name="Nordea_Estonia" localSheetId="29">#REF!</definedName>
    <definedName name="Nordea_Estonia" localSheetId="53">#REF!</definedName>
    <definedName name="Nordea_Estonia" localSheetId="37">#REF!</definedName>
    <definedName name="Nordea_Estonia" localSheetId="7">#REF!</definedName>
    <definedName name="Nordea_Estonia" localSheetId="8">#REF!</definedName>
    <definedName name="Nordea_Estonia" localSheetId="6">#REF!</definedName>
    <definedName name="Nordea_Estonia" localSheetId="9">#REF!</definedName>
    <definedName name="Nordea_Estonia" localSheetId="34">#REF!</definedName>
    <definedName name="Nordea_Estonia">#REF!</definedName>
    <definedName name="Nordea_IOM" localSheetId="39">#REF!</definedName>
    <definedName name="Nordea_IOM" localSheetId="18">#REF!</definedName>
    <definedName name="Nordea_IOM" localSheetId="12">#REF!</definedName>
    <definedName name="Nordea_IOM" localSheetId="33">#REF!</definedName>
    <definedName name="Nordea_IOM" localSheetId="32">#REF!</definedName>
    <definedName name="Nordea_IOM" localSheetId="52">#REF!</definedName>
    <definedName name="Nordea_IOM" localSheetId="26">#REF!</definedName>
    <definedName name="Nordea_IOM" localSheetId="35">#REF!</definedName>
    <definedName name="Nordea_IOM" localSheetId="36">#REF!</definedName>
    <definedName name="Nordea_IOM" localSheetId="55">#REF!</definedName>
    <definedName name="Nordea_IOM" localSheetId="4">#REF!</definedName>
    <definedName name="Nordea_IOM" localSheetId="16">#REF!</definedName>
    <definedName name="Nordea_IOM" localSheetId="29">#REF!</definedName>
    <definedName name="Nordea_IOM" localSheetId="53">#REF!</definedName>
    <definedName name="Nordea_IOM" localSheetId="37">#REF!</definedName>
    <definedName name="Nordea_IOM" localSheetId="7">#REF!</definedName>
    <definedName name="Nordea_IOM" localSheetId="8">#REF!</definedName>
    <definedName name="Nordea_IOM" localSheetId="6">#REF!</definedName>
    <definedName name="Nordea_IOM" localSheetId="9">#REF!</definedName>
    <definedName name="Nordea_IOM" localSheetId="34">#REF!</definedName>
    <definedName name="Nordea_IOM">#REF!</definedName>
    <definedName name="Nordea_Latvia" localSheetId="39">#REF!</definedName>
    <definedName name="Nordea_Latvia" localSheetId="18">#REF!</definedName>
    <definedName name="Nordea_Latvia" localSheetId="12">#REF!</definedName>
    <definedName name="Nordea_Latvia" localSheetId="33">#REF!</definedName>
    <definedName name="Nordea_Latvia" localSheetId="32">#REF!</definedName>
    <definedName name="Nordea_Latvia" localSheetId="52">#REF!</definedName>
    <definedName name="Nordea_Latvia" localSheetId="26">#REF!</definedName>
    <definedName name="Nordea_Latvia" localSheetId="35">#REF!</definedName>
    <definedName name="Nordea_Latvia" localSheetId="36">#REF!</definedName>
    <definedName name="Nordea_Latvia" localSheetId="55">#REF!</definedName>
    <definedName name="Nordea_Latvia" localSheetId="4">#REF!</definedName>
    <definedName name="Nordea_Latvia" localSheetId="16">#REF!</definedName>
    <definedName name="Nordea_Latvia" localSheetId="29">#REF!</definedName>
    <definedName name="Nordea_Latvia" localSheetId="53">#REF!</definedName>
    <definedName name="Nordea_Latvia" localSheetId="37">#REF!</definedName>
    <definedName name="Nordea_Latvia" localSheetId="7">#REF!</definedName>
    <definedName name="Nordea_Latvia" localSheetId="8">#REF!</definedName>
    <definedName name="Nordea_Latvia" localSheetId="6">#REF!</definedName>
    <definedName name="Nordea_Latvia" localSheetId="9">#REF!</definedName>
    <definedName name="Nordea_Latvia" localSheetId="34">#REF!</definedName>
    <definedName name="Nordea_Latvia">#REF!</definedName>
    <definedName name="Nordea_life_Ass_LTD_Finland" localSheetId="39">#REF!</definedName>
    <definedName name="Nordea_life_Ass_LTD_Finland" localSheetId="18">#REF!</definedName>
    <definedName name="Nordea_life_Ass_LTD_Finland" localSheetId="12">#REF!</definedName>
    <definedName name="Nordea_life_Ass_LTD_Finland" localSheetId="33">#REF!</definedName>
    <definedName name="Nordea_life_Ass_LTD_Finland" localSheetId="32">#REF!</definedName>
    <definedName name="Nordea_life_Ass_LTD_Finland" localSheetId="52">#REF!</definedName>
    <definedName name="Nordea_life_Ass_LTD_Finland" localSheetId="26">#REF!</definedName>
    <definedName name="Nordea_life_Ass_LTD_Finland" localSheetId="35">#REF!</definedName>
    <definedName name="Nordea_life_Ass_LTD_Finland" localSheetId="36">#REF!</definedName>
    <definedName name="Nordea_life_Ass_LTD_Finland" localSheetId="55">#REF!</definedName>
    <definedName name="Nordea_life_Ass_LTD_Finland" localSheetId="4">#REF!</definedName>
    <definedName name="Nordea_life_Ass_LTD_Finland" localSheetId="16">#REF!</definedName>
    <definedName name="Nordea_life_Ass_LTD_Finland" localSheetId="29">#REF!</definedName>
    <definedName name="Nordea_life_Ass_LTD_Finland" localSheetId="53">#REF!</definedName>
    <definedName name="Nordea_life_Ass_LTD_Finland" localSheetId="37">#REF!</definedName>
    <definedName name="Nordea_life_Ass_LTD_Finland" localSheetId="7">#REF!</definedName>
    <definedName name="Nordea_life_Ass_LTD_Finland" localSheetId="8">#REF!</definedName>
    <definedName name="Nordea_life_Ass_LTD_Finland" localSheetId="6">#REF!</definedName>
    <definedName name="Nordea_life_Ass_LTD_Finland" localSheetId="9">#REF!</definedName>
    <definedName name="Nordea_life_Ass_LTD_Finland" localSheetId="34">#REF!</definedName>
    <definedName name="Nordea_life_Ass_LTD_Finland">#REF!</definedName>
    <definedName name="Nordea_life_Ass_LTD_Sverige" localSheetId="39">#REF!</definedName>
    <definedName name="Nordea_life_Ass_LTD_Sverige" localSheetId="18">#REF!</definedName>
    <definedName name="Nordea_life_Ass_LTD_Sverige" localSheetId="12">#REF!</definedName>
    <definedName name="Nordea_life_Ass_LTD_Sverige" localSheetId="33">#REF!</definedName>
    <definedName name="Nordea_life_Ass_LTD_Sverige" localSheetId="32">#REF!</definedName>
    <definedName name="Nordea_life_Ass_LTD_Sverige" localSheetId="52">#REF!</definedName>
    <definedName name="Nordea_life_Ass_LTD_Sverige" localSheetId="26">#REF!</definedName>
    <definedName name="Nordea_life_Ass_LTD_Sverige" localSheetId="35">#REF!</definedName>
    <definedName name="Nordea_life_Ass_LTD_Sverige" localSheetId="36">#REF!</definedName>
    <definedName name="Nordea_life_Ass_LTD_Sverige" localSheetId="55">#REF!</definedName>
    <definedName name="Nordea_life_Ass_LTD_Sverige" localSheetId="4">#REF!</definedName>
    <definedName name="Nordea_life_Ass_LTD_Sverige" localSheetId="16">#REF!</definedName>
    <definedName name="Nordea_life_Ass_LTD_Sverige" localSheetId="29">#REF!</definedName>
    <definedName name="Nordea_life_Ass_LTD_Sverige" localSheetId="53">#REF!</definedName>
    <definedName name="Nordea_life_Ass_LTD_Sverige" localSheetId="37">#REF!</definedName>
    <definedName name="Nordea_life_Ass_LTD_Sverige" localSheetId="7">#REF!</definedName>
    <definedName name="Nordea_life_Ass_LTD_Sverige" localSheetId="8">#REF!</definedName>
    <definedName name="Nordea_life_Ass_LTD_Sverige" localSheetId="6">#REF!</definedName>
    <definedName name="Nordea_life_Ass_LTD_Sverige" localSheetId="9">#REF!</definedName>
    <definedName name="Nordea_life_Ass_LTD_Sverige" localSheetId="34">#REF!</definedName>
    <definedName name="Nordea_life_Ass_LTD_Sverige">#REF!</definedName>
    <definedName name="Nordea_life_I" localSheetId="39">#REF!</definedName>
    <definedName name="Nordea_life_I" localSheetId="18">#REF!</definedName>
    <definedName name="Nordea_life_I" localSheetId="12">#REF!</definedName>
    <definedName name="Nordea_life_I" localSheetId="33">#REF!</definedName>
    <definedName name="Nordea_life_I" localSheetId="32">#REF!</definedName>
    <definedName name="Nordea_life_I" localSheetId="52">#REF!</definedName>
    <definedName name="Nordea_life_I" localSheetId="26">#REF!</definedName>
    <definedName name="Nordea_life_I" localSheetId="35">#REF!</definedName>
    <definedName name="Nordea_life_I" localSheetId="36">#REF!</definedName>
    <definedName name="Nordea_life_I" localSheetId="55">#REF!</definedName>
    <definedName name="Nordea_life_I" localSheetId="4">#REF!</definedName>
    <definedName name="Nordea_life_I" localSheetId="16">#REF!</definedName>
    <definedName name="Nordea_life_I" localSheetId="29">#REF!</definedName>
    <definedName name="Nordea_life_I" localSheetId="53">#REF!</definedName>
    <definedName name="Nordea_life_I" localSheetId="37">#REF!</definedName>
    <definedName name="Nordea_life_I" localSheetId="7">#REF!</definedName>
    <definedName name="Nordea_life_I" localSheetId="8">#REF!</definedName>
    <definedName name="Nordea_life_I" localSheetId="6">#REF!</definedName>
    <definedName name="Nordea_life_I" localSheetId="9">#REF!</definedName>
    <definedName name="Nordea_life_I" localSheetId="34">#REF!</definedName>
    <definedName name="Nordea_life_I">#REF!</definedName>
    <definedName name="Nordea_life_II" localSheetId="39">#REF!</definedName>
    <definedName name="Nordea_life_II" localSheetId="18">#REF!</definedName>
    <definedName name="Nordea_life_II" localSheetId="12">#REF!</definedName>
    <definedName name="Nordea_life_II" localSheetId="33">#REF!</definedName>
    <definedName name="Nordea_life_II" localSheetId="32">#REF!</definedName>
    <definedName name="Nordea_life_II" localSheetId="52">#REF!</definedName>
    <definedName name="Nordea_life_II" localSheetId="26">#REF!</definedName>
    <definedName name="Nordea_life_II" localSheetId="35">#REF!</definedName>
    <definedName name="Nordea_life_II" localSheetId="36">#REF!</definedName>
    <definedName name="Nordea_life_II" localSheetId="55">#REF!</definedName>
    <definedName name="Nordea_life_II" localSheetId="4">#REF!</definedName>
    <definedName name="Nordea_life_II" localSheetId="16">#REF!</definedName>
    <definedName name="Nordea_life_II" localSheetId="29">#REF!</definedName>
    <definedName name="Nordea_life_II" localSheetId="53">#REF!</definedName>
    <definedName name="Nordea_life_II" localSheetId="37">#REF!</definedName>
    <definedName name="Nordea_life_II" localSheetId="7">#REF!</definedName>
    <definedName name="Nordea_life_II" localSheetId="8">#REF!</definedName>
    <definedName name="Nordea_life_II" localSheetId="6">#REF!</definedName>
    <definedName name="Nordea_life_II" localSheetId="9">#REF!</definedName>
    <definedName name="Nordea_life_II" localSheetId="34">#REF!</definedName>
    <definedName name="Nordea_life_II">#REF!</definedName>
    <definedName name="Nordea_Lux" localSheetId="39">#REF!</definedName>
    <definedName name="Nordea_Lux" localSheetId="18">#REF!</definedName>
    <definedName name="Nordea_Lux" localSheetId="12">#REF!</definedName>
    <definedName name="Nordea_Lux" localSheetId="33">#REF!</definedName>
    <definedName name="Nordea_Lux" localSheetId="32">#REF!</definedName>
    <definedName name="Nordea_Lux" localSheetId="52">#REF!</definedName>
    <definedName name="Nordea_Lux" localSheetId="26">#REF!</definedName>
    <definedName name="Nordea_Lux" localSheetId="35">#REF!</definedName>
    <definedName name="Nordea_Lux" localSheetId="36">#REF!</definedName>
    <definedName name="Nordea_Lux" localSheetId="55">#REF!</definedName>
    <definedName name="Nordea_Lux" localSheetId="4">#REF!</definedName>
    <definedName name="Nordea_Lux" localSheetId="16">#REF!</definedName>
    <definedName name="Nordea_Lux" localSheetId="29">#REF!</definedName>
    <definedName name="Nordea_Lux" localSheetId="53">#REF!</definedName>
    <definedName name="Nordea_Lux" localSheetId="37">#REF!</definedName>
    <definedName name="Nordea_Lux" localSheetId="7">#REF!</definedName>
    <definedName name="Nordea_Lux" localSheetId="8">#REF!</definedName>
    <definedName name="Nordea_Lux" localSheetId="6">#REF!</definedName>
    <definedName name="Nordea_Lux" localSheetId="9">#REF!</definedName>
    <definedName name="Nordea_Lux" localSheetId="34">#REF!</definedName>
    <definedName name="Nordea_Lux">#REF!</definedName>
    <definedName name="Nordea_Pension" localSheetId="39">#REF!</definedName>
    <definedName name="Nordea_Pension" localSheetId="18">#REF!</definedName>
    <definedName name="Nordea_Pension" localSheetId="12">#REF!</definedName>
    <definedName name="Nordea_Pension" localSheetId="33">#REF!</definedName>
    <definedName name="Nordea_Pension" localSheetId="32">#REF!</definedName>
    <definedName name="Nordea_Pension" localSheetId="52">#REF!</definedName>
    <definedName name="Nordea_Pension" localSheetId="26">#REF!</definedName>
    <definedName name="Nordea_Pension" localSheetId="35">#REF!</definedName>
    <definedName name="Nordea_Pension" localSheetId="36">#REF!</definedName>
    <definedName name="Nordea_Pension" localSheetId="55">#REF!</definedName>
    <definedName name="Nordea_Pension" localSheetId="4">#REF!</definedName>
    <definedName name="Nordea_Pension" localSheetId="16">#REF!</definedName>
    <definedName name="Nordea_Pension" localSheetId="29">#REF!</definedName>
    <definedName name="Nordea_Pension" localSheetId="53">#REF!</definedName>
    <definedName name="Nordea_Pension" localSheetId="37">#REF!</definedName>
    <definedName name="Nordea_Pension" localSheetId="7">#REF!</definedName>
    <definedName name="Nordea_Pension" localSheetId="8">#REF!</definedName>
    <definedName name="Nordea_Pension" localSheetId="6">#REF!</definedName>
    <definedName name="Nordea_Pension" localSheetId="9">#REF!</definedName>
    <definedName name="Nordea_Pension" localSheetId="34">#REF!</definedName>
    <definedName name="Nordea_Pension">#REF!</definedName>
    <definedName name="Nordea_PTE" localSheetId="39">#REF!</definedName>
    <definedName name="Nordea_PTE" localSheetId="18">#REF!</definedName>
    <definedName name="Nordea_PTE" localSheetId="12">#REF!</definedName>
    <definedName name="Nordea_PTE" localSheetId="33">#REF!</definedName>
    <definedName name="Nordea_PTE" localSheetId="32">#REF!</definedName>
    <definedName name="Nordea_PTE" localSheetId="52">#REF!</definedName>
    <definedName name="Nordea_PTE" localSheetId="26">#REF!</definedName>
    <definedName name="Nordea_PTE" localSheetId="35">#REF!</definedName>
    <definedName name="Nordea_PTE" localSheetId="36">#REF!</definedName>
    <definedName name="Nordea_PTE" localSheetId="55">#REF!</definedName>
    <definedName name="Nordea_PTE" localSheetId="4">#REF!</definedName>
    <definedName name="Nordea_PTE" localSheetId="16">#REF!</definedName>
    <definedName name="Nordea_PTE" localSheetId="29">#REF!</definedName>
    <definedName name="Nordea_PTE" localSheetId="53">#REF!</definedName>
    <definedName name="Nordea_PTE" localSheetId="37">#REF!</definedName>
    <definedName name="Nordea_PTE" localSheetId="7">#REF!</definedName>
    <definedName name="Nordea_PTE" localSheetId="8">#REF!</definedName>
    <definedName name="Nordea_PTE" localSheetId="6">#REF!</definedName>
    <definedName name="Nordea_PTE" localSheetId="9">#REF!</definedName>
    <definedName name="Nordea_PTE" localSheetId="34">#REF!</definedName>
    <definedName name="Nordea_PTE">#REF!</definedName>
    <definedName name="Nordea_Zycie" localSheetId="39">#REF!</definedName>
    <definedName name="Nordea_Zycie" localSheetId="18">#REF!</definedName>
    <definedName name="Nordea_Zycie" localSheetId="12">#REF!</definedName>
    <definedName name="Nordea_Zycie" localSheetId="33">#REF!</definedName>
    <definedName name="Nordea_Zycie" localSheetId="32">#REF!</definedName>
    <definedName name="Nordea_Zycie" localSheetId="52">#REF!</definedName>
    <definedName name="Nordea_Zycie" localSheetId="26">#REF!</definedName>
    <definedName name="Nordea_Zycie" localSheetId="35">#REF!</definedName>
    <definedName name="Nordea_Zycie" localSheetId="36">#REF!</definedName>
    <definedName name="Nordea_Zycie" localSheetId="55">#REF!</definedName>
    <definedName name="Nordea_Zycie" localSheetId="4">#REF!</definedName>
    <definedName name="Nordea_Zycie" localSheetId="16">#REF!</definedName>
    <definedName name="Nordea_Zycie" localSheetId="29">#REF!</definedName>
    <definedName name="Nordea_Zycie" localSheetId="53">#REF!</definedName>
    <definedName name="Nordea_Zycie" localSheetId="37">#REF!</definedName>
    <definedName name="Nordea_Zycie" localSheetId="7">#REF!</definedName>
    <definedName name="Nordea_Zycie" localSheetId="8">#REF!</definedName>
    <definedName name="Nordea_Zycie" localSheetId="6">#REF!</definedName>
    <definedName name="Nordea_Zycie" localSheetId="9">#REF!</definedName>
    <definedName name="Nordea_Zycie" localSheetId="34">#REF!</definedName>
    <definedName name="Nordea_Zycie">#REF!</definedName>
    <definedName name="NordeaAB" localSheetId="39">#REF!</definedName>
    <definedName name="NordeaAB" localSheetId="18">#REF!</definedName>
    <definedName name="NordeaAB" localSheetId="12">#REF!</definedName>
    <definedName name="NordeaAB" localSheetId="33">#REF!</definedName>
    <definedName name="NordeaAB" localSheetId="32">#REF!</definedName>
    <definedName name="NordeaAB" localSheetId="52">#REF!</definedName>
    <definedName name="NordeaAB" localSheetId="26">#REF!</definedName>
    <definedName name="NordeaAB" localSheetId="35">#REF!</definedName>
    <definedName name="NordeaAB" localSheetId="36">#REF!</definedName>
    <definedName name="NordeaAB" localSheetId="55">#REF!</definedName>
    <definedName name="NordeaAB" localSheetId="4">#REF!</definedName>
    <definedName name="NordeaAB" localSheetId="16">#REF!</definedName>
    <definedName name="NordeaAB" localSheetId="29">#REF!</definedName>
    <definedName name="NordeaAB" localSheetId="53">#REF!</definedName>
    <definedName name="NordeaAB" localSheetId="37">#REF!</definedName>
    <definedName name="NordeaAB" localSheetId="7">#REF!</definedName>
    <definedName name="NordeaAB" localSheetId="8">#REF!</definedName>
    <definedName name="NordeaAB" localSheetId="6">#REF!</definedName>
    <definedName name="NordeaAB" localSheetId="9">#REF!</definedName>
    <definedName name="NordeaAB" localSheetId="34">#REF!</definedName>
    <definedName name="NordeaAB">#REF!</definedName>
    <definedName name="Norway" localSheetId="39">[51]Sheet1!$C$19</definedName>
    <definedName name="Norway" localSheetId="52">[52]Sheet1!$C$19</definedName>
    <definedName name="Norway" localSheetId="35">[52]Sheet1!$C$19</definedName>
    <definedName name="Norway" localSheetId="36">[51]Sheet1!$C$19</definedName>
    <definedName name="Norway" localSheetId="55">[53]Sheet1!$C$19</definedName>
    <definedName name="Norway" localSheetId="29">[52]Sheet1!$C$19</definedName>
    <definedName name="Norway" localSheetId="53">[54]Sheet1!$C$19</definedName>
    <definedName name="Norway" localSheetId="7">[55]Sheet1!$C$19</definedName>
    <definedName name="Norway" localSheetId="8">[55]Sheet1!$C$19</definedName>
    <definedName name="Norway" localSheetId="6">[55]Sheet1!$C$19</definedName>
    <definedName name="Norway">[56]Sheet1!$C$19</definedName>
    <definedName name="Note1" localSheetId="39">#REF!</definedName>
    <definedName name="Note1" localSheetId="18">#REF!</definedName>
    <definedName name="Note1" localSheetId="12">#REF!</definedName>
    <definedName name="Note1" localSheetId="33">#REF!</definedName>
    <definedName name="Note1" localSheetId="32">#REF!</definedName>
    <definedName name="Note1" localSheetId="52">#REF!</definedName>
    <definedName name="Note1" localSheetId="26">#REF!</definedName>
    <definedName name="Note1" localSheetId="35">#REF!</definedName>
    <definedName name="Note1" localSheetId="36">#REF!</definedName>
    <definedName name="Note1" localSheetId="55">#REF!</definedName>
    <definedName name="Note1" localSheetId="4">#REF!</definedName>
    <definedName name="Note1" localSheetId="16">#REF!</definedName>
    <definedName name="Note1" localSheetId="29">#REF!</definedName>
    <definedName name="Note1" localSheetId="53">#REF!</definedName>
    <definedName name="Note1" localSheetId="37">#REF!</definedName>
    <definedName name="Note1" localSheetId="7">#REF!</definedName>
    <definedName name="Note1" localSheetId="8">#REF!</definedName>
    <definedName name="Note1" localSheetId="6">#REF!</definedName>
    <definedName name="Note1" localSheetId="9">#REF!</definedName>
    <definedName name="Note1" localSheetId="34">#REF!</definedName>
    <definedName name="Note1">#REF!</definedName>
    <definedName name="Note2" localSheetId="39">#REF!</definedName>
    <definedName name="Note2" localSheetId="18">#REF!</definedName>
    <definedName name="Note2" localSheetId="12">#REF!</definedName>
    <definedName name="Note2" localSheetId="33">#REF!</definedName>
    <definedName name="Note2" localSheetId="32">#REF!</definedName>
    <definedName name="Note2" localSheetId="52">#REF!</definedName>
    <definedName name="Note2" localSheetId="26">#REF!</definedName>
    <definedName name="Note2" localSheetId="35">#REF!</definedName>
    <definedName name="Note2" localSheetId="36">#REF!</definedName>
    <definedName name="Note2" localSheetId="55">#REF!</definedName>
    <definedName name="Note2" localSheetId="4">#REF!</definedName>
    <definedName name="Note2" localSheetId="16">#REF!</definedName>
    <definedName name="Note2" localSheetId="29">#REF!</definedName>
    <definedName name="Note2" localSheetId="53">#REF!</definedName>
    <definedName name="Note2" localSheetId="37">#REF!</definedName>
    <definedName name="Note2" localSheetId="7">#REF!</definedName>
    <definedName name="Note2" localSheetId="8">#REF!</definedName>
    <definedName name="Note2" localSheetId="6">#REF!</definedName>
    <definedName name="Note2" localSheetId="9">#REF!</definedName>
    <definedName name="Note2" localSheetId="34">#REF!</definedName>
    <definedName name="Note2">#REF!</definedName>
    <definedName name="Note3" localSheetId="39">#REF!</definedName>
    <definedName name="Note3" localSheetId="18">#REF!</definedName>
    <definedName name="Note3" localSheetId="12">#REF!</definedName>
    <definedName name="Note3" localSheetId="33">#REF!</definedName>
    <definedName name="Note3" localSheetId="32">#REF!</definedName>
    <definedName name="Note3" localSheetId="52">#REF!</definedName>
    <definedName name="Note3" localSheetId="26">#REF!</definedName>
    <definedName name="Note3" localSheetId="35">#REF!</definedName>
    <definedName name="Note3" localSheetId="36">#REF!</definedName>
    <definedName name="Note3" localSheetId="55">#REF!</definedName>
    <definedName name="Note3" localSheetId="4">#REF!</definedName>
    <definedName name="Note3" localSheetId="16">#REF!</definedName>
    <definedName name="Note3" localSheetId="29">#REF!</definedName>
    <definedName name="Note3" localSheetId="53">#REF!</definedName>
    <definedName name="Note3" localSheetId="37">#REF!</definedName>
    <definedName name="Note3" localSheetId="7">#REF!</definedName>
    <definedName name="Note3" localSheetId="8">#REF!</definedName>
    <definedName name="Note3" localSheetId="6">#REF!</definedName>
    <definedName name="Note3" localSheetId="9">#REF!</definedName>
    <definedName name="Note3" localSheetId="34">#REF!</definedName>
    <definedName name="Note3">#REF!</definedName>
    <definedName name="Note4" localSheetId="39">#REF!</definedName>
    <definedName name="Note4" localSheetId="18">#REF!</definedName>
    <definedName name="Note4" localSheetId="12">#REF!</definedName>
    <definedName name="Note4" localSheetId="33">#REF!</definedName>
    <definedName name="Note4" localSheetId="32">#REF!</definedName>
    <definedName name="Note4" localSheetId="52">#REF!</definedName>
    <definedName name="Note4" localSheetId="26">#REF!</definedName>
    <definedName name="Note4" localSheetId="35">#REF!</definedName>
    <definedName name="Note4" localSheetId="36">#REF!</definedName>
    <definedName name="Note4" localSheetId="55">#REF!</definedName>
    <definedName name="Note4" localSheetId="4">#REF!</definedName>
    <definedName name="Note4" localSheetId="16">#REF!</definedName>
    <definedName name="Note4" localSheetId="29">#REF!</definedName>
    <definedName name="Note4" localSheetId="53">#REF!</definedName>
    <definedName name="Note4" localSheetId="37">#REF!</definedName>
    <definedName name="Note4" localSheetId="7">#REF!</definedName>
    <definedName name="Note4" localSheetId="8">#REF!</definedName>
    <definedName name="Note4" localSheetId="6">#REF!</definedName>
    <definedName name="Note4" localSheetId="9">#REF!</definedName>
    <definedName name="Note4" localSheetId="34">#REF!</definedName>
    <definedName name="Note4">#REF!</definedName>
    <definedName name="Note4b" localSheetId="39">#REF!</definedName>
    <definedName name="Note4b" localSheetId="18">#REF!</definedName>
    <definedName name="Note4b" localSheetId="12">#REF!</definedName>
    <definedName name="Note4b" localSheetId="33">#REF!</definedName>
    <definedName name="Note4b" localSheetId="32">#REF!</definedName>
    <definedName name="Note4b" localSheetId="52">#REF!</definedName>
    <definedName name="Note4b" localSheetId="26">#REF!</definedName>
    <definedName name="Note4b" localSheetId="35">#REF!</definedName>
    <definedName name="Note4b" localSheetId="36">#REF!</definedName>
    <definedName name="Note4b" localSheetId="55">#REF!</definedName>
    <definedName name="Note4b" localSheetId="4">#REF!</definedName>
    <definedName name="Note4b" localSheetId="16">#REF!</definedName>
    <definedName name="Note4b" localSheetId="29">#REF!</definedName>
    <definedName name="Note4b" localSheetId="53">#REF!</definedName>
    <definedName name="Note4b" localSheetId="37">#REF!</definedName>
    <definedName name="Note4b" localSheetId="7">#REF!</definedName>
    <definedName name="Note4b" localSheetId="8">#REF!</definedName>
    <definedName name="Note4b" localSheetId="6">#REF!</definedName>
    <definedName name="Note4b" localSheetId="9">#REF!</definedName>
    <definedName name="Note4b" localSheetId="34">#REF!</definedName>
    <definedName name="Note4b">#REF!</definedName>
    <definedName name="Note5" localSheetId="39">#REF!</definedName>
    <definedName name="Note5" localSheetId="18">#REF!</definedName>
    <definedName name="Note5" localSheetId="12">#REF!</definedName>
    <definedName name="Note5" localSheetId="33">#REF!</definedName>
    <definedName name="Note5" localSheetId="32">#REF!</definedName>
    <definedName name="Note5" localSheetId="52">#REF!</definedName>
    <definedName name="Note5" localSheetId="26">#REF!</definedName>
    <definedName name="Note5" localSheetId="35">#REF!</definedName>
    <definedName name="Note5" localSheetId="36">#REF!</definedName>
    <definedName name="Note5" localSheetId="55">#REF!</definedName>
    <definedName name="Note5" localSheetId="4">#REF!</definedName>
    <definedName name="Note5" localSheetId="16">#REF!</definedName>
    <definedName name="Note5" localSheetId="29">#REF!</definedName>
    <definedName name="Note5" localSheetId="53">#REF!</definedName>
    <definedName name="Note5" localSheetId="37">#REF!</definedName>
    <definedName name="Note5" localSheetId="7">#REF!</definedName>
    <definedName name="Note5" localSheetId="8">#REF!</definedName>
    <definedName name="Note5" localSheetId="6">#REF!</definedName>
    <definedName name="Note5" localSheetId="9">#REF!</definedName>
    <definedName name="Note5" localSheetId="34">#REF!</definedName>
    <definedName name="Note5">#REF!</definedName>
    <definedName name="Note6" localSheetId="39">#REF!</definedName>
    <definedName name="Note6" localSheetId="18">#REF!</definedName>
    <definedName name="Note6" localSheetId="12">#REF!</definedName>
    <definedName name="Note6" localSheetId="33">#REF!</definedName>
    <definedName name="Note6" localSheetId="32">#REF!</definedName>
    <definedName name="Note6" localSheetId="52">#REF!</definedName>
    <definedName name="Note6" localSheetId="26">#REF!</definedName>
    <definedName name="Note6" localSheetId="35">#REF!</definedName>
    <definedName name="Note6" localSheetId="36">#REF!</definedName>
    <definedName name="Note6" localSheetId="55">#REF!</definedName>
    <definedName name="Note6" localSheetId="4">#REF!</definedName>
    <definedName name="Note6" localSheetId="16">#REF!</definedName>
    <definedName name="Note6" localSheetId="29">#REF!</definedName>
    <definedName name="Note6" localSheetId="53">#REF!</definedName>
    <definedName name="Note6" localSheetId="37">#REF!</definedName>
    <definedName name="Note6" localSheetId="7">#REF!</definedName>
    <definedName name="Note6" localSheetId="8">#REF!</definedName>
    <definedName name="Note6" localSheetId="6">#REF!</definedName>
    <definedName name="Note6" localSheetId="9">#REF!</definedName>
    <definedName name="Note6" localSheetId="34">#REF!</definedName>
    <definedName name="Note6">#REF!</definedName>
    <definedName name="Note7" localSheetId="39">#REF!</definedName>
    <definedName name="Note7" localSheetId="18">#REF!</definedName>
    <definedName name="Note7" localSheetId="12">#REF!</definedName>
    <definedName name="Note7" localSheetId="33">#REF!</definedName>
    <definedName name="Note7" localSheetId="32">#REF!</definedName>
    <definedName name="Note7" localSheetId="52">#REF!</definedName>
    <definedName name="Note7" localSheetId="26">#REF!</definedName>
    <definedName name="Note7" localSheetId="35">#REF!</definedName>
    <definedName name="Note7" localSheetId="36">#REF!</definedName>
    <definedName name="Note7" localSheetId="55">#REF!</definedName>
    <definedName name="Note7" localSheetId="4">#REF!</definedName>
    <definedName name="Note7" localSheetId="16">#REF!</definedName>
    <definedName name="Note7" localSheetId="29">#REF!</definedName>
    <definedName name="Note7" localSheetId="53">#REF!</definedName>
    <definedName name="Note7" localSheetId="37">#REF!</definedName>
    <definedName name="Note7" localSheetId="7">#REF!</definedName>
    <definedName name="Note7" localSheetId="8">#REF!</definedName>
    <definedName name="Note7" localSheetId="6">#REF!</definedName>
    <definedName name="Note7" localSheetId="9">#REF!</definedName>
    <definedName name="Note7" localSheetId="34">#REF!</definedName>
    <definedName name="Note7">#REF!</definedName>
    <definedName name="now" localSheetId="39">'[45]Raw Data Sheet'!$A$37</definedName>
    <definedName name="now" localSheetId="52">'[46]Raw Data Sheet'!$A$37</definedName>
    <definedName name="now" localSheetId="35">'[46]Raw Data Sheet'!$A$37</definedName>
    <definedName name="now" localSheetId="36">'[45]Raw Data Sheet'!$A$37</definedName>
    <definedName name="now" localSheetId="55">'[47]Raw Data Sheet'!$A$37</definedName>
    <definedName name="now" localSheetId="29">'[46]Raw Data Sheet'!$A$37</definedName>
    <definedName name="now" localSheetId="53">'[48]Raw Data Sheet'!$A$37</definedName>
    <definedName name="now" localSheetId="7">'[49]Raw Data Sheet'!$A$37</definedName>
    <definedName name="now" localSheetId="8">'[49]Raw Data Sheet'!$A$37</definedName>
    <definedName name="now" localSheetId="6">'[49]Raw Data Sheet'!$A$37</definedName>
    <definedName name="now">'[50]Raw Data Sheet'!$A$37</definedName>
    <definedName name="nybps" localSheetId="39">IF([20]Chart!$AG$16=1,OFFSET([20]Chart!$Z$11,1,0,COUNTA([20]Chart!$Z$11:$Z$33)-1,1),IF([20]Chart!$AG$16=2,OFFSET([20]Chart!$Z$11,1,0,COUNTA([20]Chart!$Z$11:$Z$38)-1,1)))</definedName>
    <definedName name="nybps" localSheetId="52">IF([21]Chart!$AG$16=1,OFFSET([21]Chart!$Z$11,1,0,COUNTA([21]Chart!$Z$11:$Z$33)-1,1),IF([21]Chart!$AG$16=2,OFFSET([21]Chart!$Z$11,1,0,COUNTA([21]Chart!$Z$11:$Z$38)-1,1)))</definedName>
    <definedName name="nybps" localSheetId="35">IF([22]Chart!$AG$16=1,OFFSET([22]Chart!$Z$11,1,0,COUNTA([22]Chart!$Z$11:$Z$33)-1,1),IF([22]Chart!$AG$16=2,OFFSET([22]Chart!$Z$11,1,0,COUNTA([22]Chart!$Z$11:$Z$38)-1,1)))</definedName>
    <definedName name="nybps" localSheetId="36">IF([20]Chart!$AG$16=1,OFFSET([20]Chart!$Z$11,1,0,COUNTA([20]Chart!$Z$11:$Z$33)-1,1),IF([20]Chart!$AG$16=2,OFFSET([20]Chart!$Z$11,1,0,COUNTA([20]Chart!$Z$11:$Z$38)-1,1)))</definedName>
    <definedName name="nybps" localSheetId="55">IF([23]Chart!$AG$16=1,OFFSET([23]Chart!$Z$11,1,0,COUNTA([23]Chart!$Z$11:$Z$33)-1,1),IF([23]Chart!$AG$16=2,OFFSET([23]Chart!$Z$11,1,0,COUNTA([23]Chart!$Z$11:$Z$38)-1,1)))</definedName>
    <definedName name="nybps" localSheetId="29">IF([22]Chart!$AG$16=1,OFFSET([22]Chart!$Z$11,1,0,COUNTA([22]Chart!$Z$11:$Z$33)-1,1),IF([22]Chart!$AG$16=2,OFFSET([22]Chart!$Z$11,1,0,COUNTA([22]Chart!$Z$11:$Z$38)-1,1)))</definedName>
    <definedName name="nybps" localSheetId="53">IF([22]Chart!$AG$16=1,OFFSET([22]Chart!$Z$11,1,0,COUNTA([22]Chart!$Z$11:$Z$33)-1,1),IF([22]Chart!$AG$16=2,OFFSET([22]Chart!$Z$11,1,0,COUNTA([22]Chart!$Z$11:$Z$38)-1,1)))</definedName>
    <definedName name="nybps" localSheetId="7">IF([24]Chart!$AG$16=1,OFFSET([24]Chart!$Z$11,1,0,COUNTA([24]Chart!$Z$11:$Z$33)-1,1),IF([24]Chart!$AG$16=2,OFFSET([24]Chart!$Z$11,1,0,COUNTA([24]Chart!$Z$11:$Z$38)-1,1)))</definedName>
    <definedName name="nybps" localSheetId="8">IF([24]Chart!$AG$16=1,OFFSET([24]Chart!$Z$11,1,0,COUNTA([24]Chart!$Z$11:$Z$33)-1,1),IF([24]Chart!$AG$16=2,OFFSET([24]Chart!$Z$11,1,0,COUNTA([24]Chart!$Z$11:$Z$38)-1,1)))</definedName>
    <definedName name="nybps" localSheetId="6">IF([24]Chart!$AG$16=1,OFFSET([24]Chart!$Z$11,1,0,COUNTA([24]Chart!$Z$11:$Z$33)-1,1),IF([24]Chart!$AG$16=2,OFFSET([24]Chart!$Z$11,1,0,COUNTA([24]Chart!$Z$11:$Z$38)-1,1)))</definedName>
    <definedName name="nybps">IF([25]Chart!$AG$16=1,OFFSET([25]Chart!$Z$11,1,0,COUNTA([25]Chart!$Z$11:$Z$33)-1,1),IF([25]Chart!$AG$16=2,OFFSET([25]Chart!$Z$11,1,0,COUNTA([25]Chart!$Z$11:$Z$38)-1,1)))</definedName>
    <definedName name="OIS" localSheetId="39">#REF!</definedName>
    <definedName name="OIS" localSheetId="18">#REF!</definedName>
    <definedName name="OIS" localSheetId="12">#REF!</definedName>
    <definedName name="OIS" localSheetId="33">#REF!</definedName>
    <definedName name="OIS" localSheetId="32">#REF!</definedName>
    <definedName name="OIS" localSheetId="52">#REF!</definedName>
    <definedName name="OIS" localSheetId="26">#REF!</definedName>
    <definedName name="OIS" localSheetId="35">#REF!</definedName>
    <definedName name="OIS" localSheetId="36">#REF!</definedName>
    <definedName name="OIS" localSheetId="55">#REF!</definedName>
    <definedName name="OIS" localSheetId="4">#REF!</definedName>
    <definedName name="OIS" localSheetId="16">#REF!</definedName>
    <definedName name="OIS" localSheetId="29">#REF!</definedName>
    <definedName name="OIS" localSheetId="53">#REF!</definedName>
    <definedName name="OIS" localSheetId="37">#REF!</definedName>
    <definedName name="OIS" localSheetId="7">#REF!</definedName>
    <definedName name="OIS" localSheetId="8">#REF!</definedName>
    <definedName name="OIS" localSheetId="6">#REF!</definedName>
    <definedName name="OIS" localSheetId="9">#REF!</definedName>
    <definedName name="OIS" localSheetId="34">#REF!</definedName>
    <definedName name="OIS">#REF!</definedName>
    <definedName name="Operational_Income_Statement" localSheetId="39">#REF!</definedName>
    <definedName name="Operational_Income_Statement" localSheetId="18">#REF!</definedName>
    <definedName name="Operational_Income_Statement" localSheetId="12">#REF!</definedName>
    <definedName name="Operational_Income_Statement" localSheetId="33">#REF!</definedName>
    <definedName name="Operational_Income_Statement" localSheetId="32">#REF!</definedName>
    <definedName name="Operational_Income_Statement" localSheetId="52">#REF!</definedName>
    <definedName name="Operational_Income_Statement" localSheetId="26">#REF!</definedName>
    <definedName name="Operational_Income_Statement" localSheetId="35">#REF!</definedName>
    <definedName name="Operational_Income_Statement" localSheetId="36">#REF!</definedName>
    <definedName name="Operational_Income_Statement" localSheetId="55">#REF!</definedName>
    <definedName name="Operational_Income_Statement" localSheetId="4">#REF!</definedName>
    <definedName name="Operational_Income_Statement" localSheetId="16">#REF!</definedName>
    <definedName name="Operational_Income_Statement" localSheetId="29">#REF!</definedName>
    <definedName name="Operational_Income_Statement" localSheetId="53">#REF!</definedName>
    <definedName name="Operational_Income_Statement" localSheetId="37">#REF!</definedName>
    <definedName name="Operational_Income_Statement" localSheetId="7">#REF!</definedName>
    <definedName name="Operational_Income_Statement" localSheetId="8">#REF!</definedName>
    <definedName name="Operational_Income_Statement" localSheetId="6">#REF!</definedName>
    <definedName name="Operational_Income_Statement" localSheetId="9">#REF!</definedName>
    <definedName name="Operational_Income_Statement" localSheetId="34">#REF!</definedName>
    <definedName name="Operational_Income_Statement">#REF!</definedName>
    <definedName name="OptionButtonValg" localSheetId="39">[38]HelpSheet!$G$18</definedName>
    <definedName name="OptionButtonValg" localSheetId="52">[39]HelpSheet!$G$18</definedName>
    <definedName name="OptionButtonValg" localSheetId="35">[39]HelpSheet!$G$18</definedName>
    <definedName name="OptionButtonValg" localSheetId="36">[38]HelpSheet!$G$18</definedName>
    <definedName name="OptionButtonValg" localSheetId="55">[40]HelpSheet!$G$18</definedName>
    <definedName name="OptionButtonValg" localSheetId="29">[39]HelpSheet!$G$18</definedName>
    <definedName name="OptionButtonValg" localSheetId="53">[41]HelpSheet!$G$18</definedName>
    <definedName name="OptionButtonValg" localSheetId="7">[42]HelpSheet!$G$18</definedName>
    <definedName name="OptionButtonValg" localSheetId="8">[42]HelpSheet!$G$18</definedName>
    <definedName name="OptionButtonValg" localSheetId="6">[42]HelpSheet!$G$18</definedName>
    <definedName name="OptionButtonValg">[43]HelpSheet!$G$18</definedName>
    <definedName name="other" localSheetId="39">#REF!</definedName>
    <definedName name="other" localSheetId="18">#REF!</definedName>
    <definedName name="other" localSheetId="12">#REF!</definedName>
    <definedName name="other" localSheetId="33">#REF!</definedName>
    <definedName name="other" localSheetId="32">#REF!</definedName>
    <definedName name="other" localSheetId="52">#REF!</definedName>
    <definedName name="other" localSheetId="26">#REF!</definedName>
    <definedName name="other" localSheetId="35">#REF!</definedName>
    <definedName name="other" localSheetId="36">#REF!</definedName>
    <definedName name="other" localSheetId="55">#REF!</definedName>
    <definedName name="other" localSheetId="4">#REF!</definedName>
    <definedName name="other" localSheetId="16">#REF!</definedName>
    <definedName name="other" localSheetId="29">#REF!</definedName>
    <definedName name="other" localSheetId="53">#REF!</definedName>
    <definedName name="other" localSheetId="37">#REF!</definedName>
    <definedName name="other" localSheetId="7">#REF!</definedName>
    <definedName name="other" localSheetId="8">#REF!</definedName>
    <definedName name="other" localSheetId="6">#REF!</definedName>
    <definedName name="other" localSheetId="9">#REF!</definedName>
    <definedName name="other" localSheetId="34">#REF!</definedName>
    <definedName name="other">#REF!</definedName>
    <definedName name="Overskrift" localSheetId="39">[38]Investment_assets!$A$4</definedName>
    <definedName name="Overskrift" localSheetId="52">[39]Investment_assets!$A$4</definedName>
    <definedName name="Overskrift" localSheetId="35">[39]Investment_assets!$A$4</definedName>
    <definedName name="Overskrift" localSheetId="36">[38]Investment_assets!$A$4</definedName>
    <definedName name="Overskrift" localSheetId="55">[40]Investment_assets!$A$4</definedName>
    <definedName name="Overskrift" localSheetId="29">[39]Investment_assets!$A$4</definedName>
    <definedName name="Overskrift" localSheetId="53">[41]Investment_assets!$A$4</definedName>
    <definedName name="Overskrift" localSheetId="7">[42]Investment_assets!$A$4</definedName>
    <definedName name="Overskrift" localSheetId="8">[42]Investment_assets!$A$4</definedName>
    <definedName name="Overskrift" localSheetId="6">[42]Investment_assets!$A$4</definedName>
    <definedName name="Overskrift">[43]Investment_assets!$A$4</definedName>
    <definedName name="Page2" localSheetId="39">#REF!</definedName>
    <definedName name="Page2" localSheetId="18">#REF!</definedName>
    <definedName name="Page2" localSheetId="12">#REF!</definedName>
    <definedName name="Page2" localSheetId="33">#REF!</definedName>
    <definedName name="Page2" localSheetId="32">#REF!</definedName>
    <definedName name="Page2" localSheetId="52">#REF!</definedName>
    <definedName name="Page2" localSheetId="26">#REF!</definedName>
    <definedName name="Page2" localSheetId="35">#REF!</definedName>
    <definedName name="Page2" localSheetId="36">#REF!</definedName>
    <definedName name="Page2" localSheetId="55">#REF!</definedName>
    <definedName name="Page2" localSheetId="4">#REF!</definedName>
    <definedName name="Page2" localSheetId="16">#REF!</definedName>
    <definedName name="Page2" localSheetId="29">#REF!</definedName>
    <definedName name="Page2" localSheetId="53">#REF!</definedName>
    <definedName name="Page2" localSheetId="37">#REF!</definedName>
    <definedName name="Page2" localSheetId="7">#REF!</definedName>
    <definedName name="Page2" localSheetId="8">#REF!</definedName>
    <definedName name="Page2" localSheetId="6">#REF!</definedName>
    <definedName name="Page2" localSheetId="9">#REF!</definedName>
    <definedName name="Page2" localSheetId="34">#REF!</definedName>
    <definedName name="Page2">#REF!</definedName>
    <definedName name="Page8" localSheetId="39">#REF!</definedName>
    <definedName name="Page8" localSheetId="18">#REF!</definedName>
    <definedName name="Page8" localSheetId="12">#REF!</definedName>
    <definedName name="Page8" localSheetId="33">#REF!</definedName>
    <definedName name="Page8" localSheetId="32">#REF!</definedName>
    <definedName name="Page8" localSheetId="52">#REF!</definedName>
    <definedName name="Page8" localSheetId="26">#REF!</definedName>
    <definedName name="Page8" localSheetId="35">#REF!</definedName>
    <definedName name="Page8" localSheetId="36">#REF!</definedName>
    <definedName name="Page8" localSheetId="55">#REF!</definedName>
    <definedName name="Page8" localSheetId="4">#REF!</definedName>
    <definedName name="Page8" localSheetId="16">#REF!</definedName>
    <definedName name="Page8" localSheetId="29">#REF!</definedName>
    <definedName name="Page8" localSheetId="53">#REF!</definedName>
    <definedName name="Page8" localSheetId="37">#REF!</definedName>
    <definedName name="Page8" localSheetId="7">#REF!</definedName>
    <definedName name="Page8" localSheetId="8">#REF!</definedName>
    <definedName name="Page8" localSheetId="6">#REF!</definedName>
    <definedName name="Page8" localSheetId="9">#REF!</definedName>
    <definedName name="Page8" localSheetId="34">#REF!</definedName>
    <definedName name="Page8">#REF!</definedName>
    <definedName name="perioder" localSheetId="39">'[111]Dansk 31.03.2003'!#REF!</definedName>
    <definedName name="perioder" localSheetId="33">'[112]Dansk 31.03.2003'!#REF!</definedName>
    <definedName name="perioder" localSheetId="32">'[112]Dansk 31.03.2003'!#REF!</definedName>
    <definedName name="perioder" localSheetId="52">'[112]Dansk 31.03.2003'!#REF!</definedName>
    <definedName name="perioder" localSheetId="35">'[112]Dansk 31.03.2003'!#REF!</definedName>
    <definedName name="perioder" localSheetId="36">'[111]Dansk 31.03.2003'!#REF!</definedName>
    <definedName name="perioder" localSheetId="55">'[113]Dansk 31.03.2003'!#REF!</definedName>
    <definedName name="perioder" localSheetId="4">'[112]Dansk 31.03.2003'!#REF!</definedName>
    <definedName name="perioder" localSheetId="29">'[112]Dansk 31.03.2003'!#REF!</definedName>
    <definedName name="perioder" localSheetId="53">'[114]Dansk 31.03.2003'!#REF!</definedName>
    <definedName name="perioder" localSheetId="37">'[115]Dansk 31.03.2003'!#REF!</definedName>
    <definedName name="perioder" localSheetId="7">'[116]Dansk 31.03.2003'!#REF!</definedName>
    <definedName name="perioder" localSheetId="8">'[116]Dansk 31.03.2003'!#REF!</definedName>
    <definedName name="perioder" localSheetId="6">'[116]Dansk 31.03.2003'!#REF!</definedName>
    <definedName name="perioder" localSheetId="34">'[115]Dansk 31.03.2003'!#REF!</definedName>
    <definedName name="perioder">'[115]Dansk 31.03.2003'!#REF!</definedName>
    <definedName name="PIII" localSheetId="39">#REF!</definedName>
    <definedName name="PIII" localSheetId="18">#REF!</definedName>
    <definedName name="PIII" localSheetId="12">#REF!</definedName>
    <definedName name="PIII" localSheetId="33">#REF!</definedName>
    <definedName name="PIII" localSheetId="32">#REF!</definedName>
    <definedName name="PIII" localSheetId="52">#REF!</definedName>
    <definedName name="PIII" localSheetId="26">#REF!</definedName>
    <definedName name="PIII" localSheetId="35">#REF!</definedName>
    <definedName name="PIII" localSheetId="36">#REF!</definedName>
    <definedName name="PIII" localSheetId="55">#REF!</definedName>
    <definedName name="PIII" localSheetId="4">#REF!</definedName>
    <definedName name="PIII" localSheetId="16">#REF!</definedName>
    <definedName name="PIII" localSheetId="29">#REF!</definedName>
    <definedName name="PIII" localSheetId="53">#REF!</definedName>
    <definedName name="PIII" localSheetId="37">#REF!</definedName>
    <definedName name="PIII" localSheetId="7">#REF!</definedName>
    <definedName name="PIII" localSheetId="8">#REF!</definedName>
    <definedName name="PIII" localSheetId="6">#REF!</definedName>
    <definedName name="PIII" localSheetId="9">#REF!</definedName>
    <definedName name="PIII" localSheetId="34">#REF!</definedName>
    <definedName name="PIII">#REF!</definedName>
    <definedName name="PLN_1.kv." localSheetId="39">#REF!</definedName>
    <definedName name="PLN_1.kv." localSheetId="18">#REF!</definedName>
    <definedName name="PLN_1.kv." localSheetId="12">#REF!</definedName>
    <definedName name="PLN_1.kv." localSheetId="33">#REF!</definedName>
    <definedName name="PLN_1.kv." localSheetId="32">#REF!</definedName>
    <definedName name="PLN_1.kv." localSheetId="52">#REF!</definedName>
    <definedName name="PLN_1.kv." localSheetId="26">#REF!</definedName>
    <definedName name="PLN_1.kv." localSheetId="35">#REF!</definedName>
    <definedName name="PLN_1.kv." localSheetId="36">#REF!</definedName>
    <definedName name="PLN_1.kv." localSheetId="55">#REF!</definedName>
    <definedName name="PLN_1.kv." localSheetId="4">#REF!</definedName>
    <definedName name="PLN_1.kv." localSheetId="16">#REF!</definedName>
    <definedName name="PLN_1.kv." localSheetId="29">#REF!</definedName>
    <definedName name="PLN_1.kv." localSheetId="53">#REF!</definedName>
    <definedName name="PLN_1.kv." localSheetId="37">#REF!</definedName>
    <definedName name="PLN_1.kv." localSheetId="7">#REF!</definedName>
    <definedName name="PLN_1.kv." localSheetId="8">#REF!</definedName>
    <definedName name="PLN_1.kv." localSheetId="6">#REF!</definedName>
    <definedName name="PLN_1.kv." localSheetId="9">#REF!</definedName>
    <definedName name="PLN_1.kv." localSheetId="34">#REF!</definedName>
    <definedName name="PLN_1.kv.">#REF!</definedName>
    <definedName name="PLN_2.kv." localSheetId="39">#REF!</definedName>
    <definedName name="PLN_2.kv." localSheetId="18">#REF!</definedName>
    <definedName name="PLN_2.kv." localSheetId="12">#REF!</definedName>
    <definedName name="PLN_2.kv." localSheetId="33">#REF!</definedName>
    <definedName name="PLN_2.kv." localSheetId="32">#REF!</definedName>
    <definedName name="PLN_2.kv." localSheetId="52">#REF!</definedName>
    <definedName name="PLN_2.kv." localSheetId="26">#REF!</definedName>
    <definedName name="PLN_2.kv." localSheetId="35">#REF!</definedName>
    <definedName name="PLN_2.kv." localSheetId="36">#REF!</definedName>
    <definedName name="PLN_2.kv." localSheetId="55">#REF!</definedName>
    <definedName name="PLN_2.kv." localSheetId="4">#REF!</definedName>
    <definedName name="PLN_2.kv." localSheetId="16">#REF!</definedName>
    <definedName name="PLN_2.kv." localSheetId="29">#REF!</definedName>
    <definedName name="PLN_2.kv." localSheetId="53">#REF!</definedName>
    <definedName name="PLN_2.kv." localSheetId="37">#REF!</definedName>
    <definedName name="PLN_2.kv." localSheetId="7">#REF!</definedName>
    <definedName name="PLN_2.kv." localSheetId="8">#REF!</definedName>
    <definedName name="PLN_2.kv." localSheetId="6">#REF!</definedName>
    <definedName name="PLN_2.kv." localSheetId="9">#REF!</definedName>
    <definedName name="PLN_2.kv." localSheetId="34">#REF!</definedName>
    <definedName name="PLN_2.kv.">#REF!</definedName>
    <definedName name="PLN_3.kv." localSheetId="39">#REF!</definedName>
    <definedName name="PLN_3.kv." localSheetId="18">#REF!</definedName>
    <definedName name="PLN_3.kv." localSheetId="12">#REF!</definedName>
    <definedName name="PLN_3.kv." localSheetId="33">#REF!</definedName>
    <definedName name="PLN_3.kv." localSheetId="32">#REF!</definedName>
    <definedName name="PLN_3.kv." localSheetId="52">#REF!</definedName>
    <definedName name="PLN_3.kv." localSheetId="26">#REF!</definedName>
    <definedName name="PLN_3.kv." localSheetId="35">#REF!</definedName>
    <definedName name="PLN_3.kv." localSheetId="36">#REF!</definedName>
    <definedName name="PLN_3.kv." localSheetId="55">#REF!</definedName>
    <definedName name="PLN_3.kv." localSheetId="4">#REF!</definedName>
    <definedName name="PLN_3.kv." localSheetId="16">#REF!</definedName>
    <definedName name="PLN_3.kv." localSheetId="29">#REF!</definedName>
    <definedName name="PLN_3.kv." localSheetId="53">#REF!</definedName>
    <definedName name="PLN_3.kv." localSheetId="37">#REF!</definedName>
    <definedName name="PLN_3.kv." localSheetId="7">#REF!</definedName>
    <definedName name="PLN_3.kv." localSheetId="8">#REF!</definedName>
    <definedName name="PLN_3.kv." localSheetId="6">#REF!</definedName>
    <definedName name="PLN_3.kv." localSheetId="9">#REF!</definedName>
    <definedName name="PLN_3.kv." localSheetId="34">#REF!</definedName>
    <definedName name="PLN_3.kv.">#REF!</definedName>
    <definedName name="PLN_30.06." localSheetId="39">#REF!</definedName>
    <definedName name="PLN_30.06." localSheetId="18">#REF!</definedName>
    <definedName name="PLN_30.06." localSheetId="12">#REF!</definedName>
    <definedName name="PLN_30.06." localSheetId="33">#REF!</definedName>
    <definedName name="PLN_30.06." localSheetId="32">#REF!</definedName>
    <definedName name="PLN_30.06." localSheetId="52">#REF!</definedName>
    <definedName name="PLN_30.06." localSheetId="26">#REF!</definedName>
    <definedName name="PLN_30.06." localSheetId="35">#REF!</definedName>
    <definedName name="PLN_30.06." localSheetId="36">#REF!</definedName>
    <definedName name="PLN_30.06." localSheetId="55">#REF!</definedName>
    <definedName name="PLN_30.06." localSheetId="4">#REF!</definedName>
    <definedName name="PLN_30.06." localSheetId="16">#REF!</definedName>
    <definedName name="PLN_30.06." localSheetId="29">#REF!</definedName>
    <definedName name="PLN_30.06." localSheetId="53">#REF!</definedName>
    <definedName name="PLN_30.06." localSheetId="37">#REF!</definedName>
    <definedName name="PLN_30.06." localSheetId="7">#REF!</definedName>
    <definedName name="PLN_30.06." localSheetId="8">#REF!</definedName>
    <definedName name="PLN_30.06." localSheetId="6">#REF!</definedName>
    <definedName name="PLN_30.06." localSheetId="9">#REF!</definedName>
    <definedName name="PLN_30.06." localSheetId="34">#REF!</definedName>
    <definedName name="PLN_30.06.">#REF!</definedName>
    <definedName name="PLN_30.09." localSheetId="39">#REF!</definedName>
    <definedName name="PLN_30.09." localSheetId="18">#REF!</definedName>
    <definedName name="PLN_30.09." localSheetId="12">#REF!</definedName>
    <definedName name="PLN_30.09." localSheetId="33">#REF!</definedName>
    <definedName name="PLN_30.09." localSheetId="32">#REF!</definedName>
    <definedName name="PLN_30.09." localSheetId="52">#REF!</definedName>
    <definedName name="PLN_30.09." localSheetId="26">#REF!</definedName>
    <definedName name="PLN_30.09." localSheetId="35">#REF!</definedName>
    <definedName name="PLN_30.09." localSheetId="36">#REF!</definedName>
    <definedName name="PLN_30.09." localSheetId="55">#REF!</definedName>
    <definedName name="PLN_30.09." localSheetId="4">#REF!</definedName>
    <definedName name="PLN_30.09." localSheetId="16">#REF!</definedName>
    <definedName name="PLN_30.09." localSheetId="29">#REF!</definedName>
    <definedName name="PLN_30.09." localSheetId="53">#REF!</definedName>
    <definedName name="PLN_30.09." localSheetId="37">#REF!</definedName>
    <definedName name="PLN_30.09." localSheetId="7">#REF!</definedName>
    <definedName name="PLN_30.09." localSheetId="8">#REF!</definedName>
    <definedName name="PLN_30.09." localSheetId="6">#REF!</definedName>
    <definedName name="PLN_30.09." localSheetId="9">#REF!</definedName>
    <definedName name="PLN_30.09." localSheetId="34">#REF!</definedName>
    <definedName name="PLN_30.09.">#REF!</definedName>
    <definedName name="PLN_31.03." localSheetId="39">#REF!</definedName>
    <definedName name="PLN_31.03." localSheetId="18">#REF!</definedName>
    <definedName name="PLN_31.03." localSheetId="12">#REF!</definedName>
    <definedName name="PLN_31.03." localSheetId="33">#REF!</definedName>
    <definedName name="PLN_31.03." localSheetId="32">#REF!</definedName>
    <definedName name="PLN_31.03." localSheetId="52">#REF!</definedName>
    <definedName name="PLN_31.03." localSheetId="26">#REF!</definedName>
    <definedName name="PLN_31.03." localSheetId="35">#REF!</definedName>
    <definedName name="PLN_31.03." localSheetId="36">#REF!</definedName>
    <definedName name="PLN_31.03." localSheetId="55">#REF!</definedName>
    <definedName name="PLN_31.03." localSheetId="4">#REF!</definedName>
    <definedName name="PLN_31.03." localSheetId="16">#REF!</definedName>
    <definedName name="PLN_31.03." localSheetId="29">#REF!</definedName>
    <definedName name="PLN_31.03." localSheetId="53">#REF!</definedName>
    <definedName name="PLN_31.03." localSheetId="37">#REF!</definedName>
    <definedName name="PLN_31.03." localSheetId="7">#REF!</definedName>
    <definedName name="PLN_31.03." localSheetId="8">#REF!</definedName>
    <definedName name="PLN_31.03." localSheetId="6">#REF!</definedName>
    <definedName name="PLN_31.03." localSheetId="9">#REF!</definedName>
    <definedName name="PLN_31.03." localSheetId="34">#REF!</definedName>
    <definedName name="PLN_31.03.">#REF!</definedName>
    <definedName name="PLN_4.kv." localSheetId="39">#REF!</definedName>
    <definedName name="PLN_4.kv." localSheetId="18">#REF!</definedName>
    <definedName name="PLN_4.kv." localSheetId="12">#REF!</definedName>
    <definedName name="PLN_4.kv." localSheetId="33">#REF!</definedName>
    <definedName name="PLN_4.kv." localSheetId="32">#REF!</definedName>
    <definedName name="PLN_4.kv." localSheetId="52">#REF!</definedName>
    <definedName name="PLN_4.kv." localSheetId="26">#REF!</definedName>
    <definedName name="PLN_4.kv." localSheetId="35">#REF!</definedName>
    <definedName name="PLN_4.kv." localSheetId="36">#REF!</definedName>
    <definedName name="PLN_4.kv." localSheetId="55">#REF!</definedName>
    <definedName name="PLN_4.kv." localSheetId="4">#REF!</definedName>
    <definedName name="PLN_4.kv." localSheetId="16">#REF!</definedName>
    <definedName name="PLN_4.kv." localSheetId="29">#REF!</definedName>
    <definedName name="PLN_4.kv." localSheetId="53">#REF!</definedName>
    <definedName name="PLN_4.kv." localSheetId="37">#REF!</definedName>
    <definedName name="PLN_4.kv." localSheetId="7">#REF!</definedName>
    <definedName name="PLN_4.kv." localSheetId="8">#REF!</definedName>
    <definedName name="PLN_4.kv." localSheetId="6">#REF!</definedName>
    <definedName name="PLN_4.kv." localSheetId="9">#REF!</definedName>
    <definedName name="PLN_4.kv." localSheetId="34">#REF!</definedName>
    <definedName name="PLN_4.kv.">#REF!</definedName>
    <definedName name="PLN_Primo" localSheetId="39">#REF!</definedName>
    <definedName name="PLN_Primo" localSheetId="18">#REF!</definedName>
    <definedName name="PLN_Primo" localSheetId="12">#REF!</definedName>
    <definedName name="PLN_Primo" localSheetId="33">#REF!</definedName>
    <definedName name="PLN_Primo" localSheetId="32">#REF!</definedName>
    <definedName name="PLN_Primo" localSheetId="52">#REF!</definedName>
    <definedName name="PLN_Primo" localSheetId="26">#REF!</definedName>
    <definedName name="PLN_Primo" localSheetId="35">#REF!</definedName>
    <definedName name="PLN_Primo" localSheetId="36">#REF!</definedName>
    <definedName name="PLN_Primo" localSheetId="55">#REF!</definedName>
    <definedName name="PLN_Primo" localSheetId="4">#REF!</definedName>
    <definedName name="PLN_Primo" localSheetId="16">#REF!</definedName>
    <definedName name="PLN_Primo" localSheetId="29">#REF!</definedName>
    <definedName name="PLN_Primo" localSheetId="53">#REF!</definedName>
    <definedName name="PLN_Primo" localSheetId="37">#REF!</definedName>
    <definedName name="PLN_Primo" localSheetId="7">#REF!</definedName>
    <definedName name="PLN_Primo" localSheetId="8">#REF!</definedName>
    <definedName name="PLN_Primo" localSheetId="6">#REF!</definedName>
    <definedName name="PLN_Primo" localSheetId="9">#REF!</definedName>
    <definedName name="PLN_Primo" localSheetId="34">#REF!</definedName>
    <definedName name="PLN_Primo">#REF!</definedName>
    <definedName name="PLN_Ultimo" localSheetId="39">#REF!</definedName>
    <definedName name="PLN_Ultimo" localSheetId="18">#REF!</definedName>
    <definedName name="PLN_Ultimo" localSheetId="12">#REF!</definedName>
    <definedName name="PLN_Ultimo" localSheetId="33">#REF!</definedName>
    <definedName name="PLN_Ultimo" localSheetId="32">#REF!</definedName>
    <definedName name="PLN_Ultimo" localSheetId="52">#REF!</definedName>
    <definedName name="PLN_Ultimo" localSheetId="26">#REF!</definedName>
    <definedName name="PLN_Ultimo" localSheetId="35">#REF!</definedName>
    <definedName name="PLN_Ultimo" localSheetId="36">#REF!</definedName>
    <definedName name="PLN_Ultimo" localSheetId="55">#REF!</definedName>
    <definedName name="PLN_Ultimo" localSheetId="4">#REF!</definedName>
    <definedName name="PLN_Ultimo" localSheetId="16">#REF!</definedName>
    <definedName name="PLN_Ultimo" localSheetId="29">#REF!</definedName>
    <definedName name="PLN_Ultimo" localSheetId="53">#REF!</definedName>
    <definedName name="PLN_Ultimo" localSheetId="37">#REF!</definedName>
    <definedName name="PLN_Ultimo" localSheetId="7">#REF!</definedName>
    <definedName name="PLN_Ultimo" localSheetId="8">#REF!</definedName>
    <definedName name="PLN_Ultimo" localSheetId="6">#REF!</definedName>
    <definedName name="PLN_Ultimo" localSheetId="9">#REF!</definedName>
    <definedName name="PLN_Ultimo" localSheetId="34">#REF!</definedName>
    <definedName name="PLN_Ultimo">#REF!</definedName>
    <definedName name="PlnLastYear" localSheetId="39">[38]Valutakurser!$E$9</definedName>
    <definedName name="PlnLastYear" localSheetId="52">[39]Valutakurser!$E$9</definedName>
    <definedName name="PlnLastYear" localSheetId="35">[39]Valutakurser!$E$9</definedName>
    <definedName name="PlnLastYear" localSheetId="36">[38]Valutakurser!$E$9</definedName>
    <definedName name="PlnLastYear" localSheetId="55">[40]Valutakurser!$E$9</definedName>
    <definedName name="PlnLastYear" localSheetId="29">[39]Valutakurser!$E$9</definedName>
    <definedName name="PlnLastYear" localSheetId="53">[41]Valutakurser!$E$9</definedName>
    <definedName name="PlnLastYear" localSheetId="7">[42]Valutakurser!$E$9</definedName>
    <definedName name="PlnLastYear" localSheetId="8">[42]Valutakurser!$E$9</definedName>
    <definedName name="PlnLastYear" localSheetId="6">[42]Valutakurser!$E$9</definedName>
    <definedName name="PlnLastYear">[43]Valutakurser!$E$9</definedName>
    <definedName name="Plot" localSheetId="39">OFFSET([20]Chart!$AB$11,1,0,COUNTA([20]Chart!$AB$11:$AB$38)-1,1)</definedName>
    <definedName name="Plot" localSheetId="52">OFFSET([21]Chart!$AB$11,1,0,COUNTA([21]Chart!$AB$11:$AB$38)-1,1)</definedName>
    <definedName name="Plot" localSheetId="35">OFFSET([22]Chart!$AB$11,1,0,COUNTA([22]Chart!$AB$11:$AB$38)-1,1)</definedName>
    <definedName name="Plot" localSheetId="36">OFFSET([20]Chart!$AB$11,1,0,COUNTA([20]Chart!$AB$11:$AB$38)-1,1)</definedName>
    <definedName name="Plot" localSheetId="55">OFFSET([23]Chart!$AB$11,1,0,COUNTA([23]Chart!$AB$11:$AB$38)-1,1)</definedName>
    <definedName name="Plot" localSheetId="29">OFFSET([22]Chart!$AB$11,1,0,COUNTA([22]Chart!$AB$11:$AB$38)-1,1)</definedName>
    <definedName name="Plot" localSheetId="53">OFFSET([22]Chart!$AB$11,1,0,COUNTA([22]Chart!$AB$11:$AB$38)-1,1)</definedName>
    <definedName name="Plot" localSheetId="7">OFFSET([24]Chart!$AB$11,1,0,COUNTA([24]Chart!$AB$11:$AB$38)-1,1)</definedName>
    <definedName name="Plot" localSheetId="8">OFFSET([24]Chart!$AB$11,1,0,COUNTA([24]Chart!$AB$11:$AB$38)-1,1)</definedName>
    <definedName name="Plot" localSheetId="6">OFFSET([24]Chart!$AB$11,1,0,COUNTA([24]Chart!$AB$11:$AB$38)-1,1)</definedName>
    <definedName name="Plot">OFFSET([25]Chart!$AB$11,1,0,COUNTA([25]Chart!$AB$11:$AB$38)-1,1)</definedName>
    <definedName name="_xlnm.Print_Area" localSheetId="39">' LTV and amortization '!$A$1:$K$71</definedName>
    <definedName name="_xlnm.Print_Area" localSheetId="18">'A&amp;WM '!$A$1:$N$72</definedName>
    <definedName name="_xlnm.Print_Area" localSheetId="19">'A&amp;WM Total '!$A$1:$N$83</definedName>
    <definedName name="_xlnm.Print_Area" localSheetId="20">AM!$A$1:$K$83</definedName>
    <definedName name="_xlnm.Print_Area" localSheetId="25">AuM!$A$1:$K$74</definedName>
    <definedName name="_xlnm.Print_Area" localSheetId="47">'Bank '!$A$1:$H$66</definedName>
    <definedName name="_xlnm.Print_Area" localSheetId="48">'Bank2 '!$A$1:$G$71</definedName>
    <definedName name="_xlnm.Print_Area" localSheetId="49">'Bank3 '!$A$1:$H$66</definedName>
    <definedName name="_xlnm.Print_Area" localSheetId="50">'Bank4 '!$A$1:$F$63</definedName>
    <definedName name="_xlnm.Print_Area" localSheetId="51">'Bank5 '!$A$1:$J$64</definedName>
    <definedName name="_xlnm.Print_Area" localSheetId="12">'BB  Start  '!$A$1:$N$105</definedName>
    <definedName name="_xlnm.Print_Area" localSheetId="14">'BB Spec '!$A$1:$M$84</definedName>
    <definedName name="_xlnm.Print_Area" localSheetId="13">'BB Total '!$A$1:$M$80</definedName>
    <definedName name="_xlnm.Print_Area" localSheetId="56">'Contacts and financial calendar'!$A$1:$G$87</definedName>
    <definedName name="_xlnm.Print_Area" localSheetId="1">'Contents '!$A$1:$C$77</definedName>
    <definedName name="_xlnm.Print_Area" localSheetId="33">'Credit portfolio by BU Q1 '!$A$1:$H$72</definedName>
    <definedName name="_xlnm.Print_Area" localSheetId="32">'Credit portfolio by BU Q2'!$A$1:$H$73</definedName>
    <definedName name="_xlnm.Print_Area" localSheetId="0">'Factbook Q2 2020 '!$A$1:$R$50</definedName>
    <definedName name="_xlnm.Print_Area" localSheetId="3">'Financials start'!$A$1:$M$67</definedName>
    <definedName name="_xlnm.Print_Area" localSheetId="52">'Funding  '!$A$1:$D$67</definedName>
    <definedName name="_xlnm.Print_Area" localSheetId="27">'GF and other '!$A$1:$I$58</definedName>
    <definedName name="_xlnm.Print_Area" localSheetId="26">'Group Functions and Others'!$A$1:$M$65</definedName>
    <definedName name="_xlnm.Print_Area" localSheetId="35">'Impaired Loans 1'!$A$1:$J$122</definedName>
    <definedName name="_xlnm.Print_Area" localSheetId="36">'Impaired Loans 2 '!$A$1:$J$71</definedName>
    <definedName name="_xlnm.Print_Area" localSheetId="55">'Info - Macroeconomic data   '!$A$1:$I$164</definedName>
    <definedName name="_xlnm.Print_Area" localSheetId="45">IRB!$A$1:$F$65</definedName>
    <definedName name="_xlnm.Print_Area" localSheetId="4">'Key financial figures     '!$A$1:$BC$70</definedName>
    <definedName name="_xlnm.Print_Area" localSheetId="5">'Key Financial Figures 2  '!$A$1:$T$90</definedName>
    <definedName name="_xlnm.Print_Area" localSheetId="17">'LC&amp;I Total '!$A$1:$M$91</definedName>
    <definedName name="_xlnm.Print_Area" localSheetId="16">LCI!$A$1:$N$69</definedName>
    <definedName name="_xlnm.Print_Area" localSheetId="30">'Lending by country and industry'!$A$1:$H$123</definedName>
    <definedName name="_xlnm.Print_Area" localSheetId="31">'Lending by industry'!$A$1:$K$134</definedName>
    <definedName name="_xlnm.Print_Area" localSheetId="29">'lending by sector'!$A$1:$K$78</definedName>
    <definedName name="_xlnm.Print_Area" localSheetId="23">'Life &amp; Pensions - 1'!$A$1:$L$90</definedName>
    <definedName name="_xlnm.Print_Area" localSheetId="24">'Life &amp; Pensions - 2'!$A$1:$H$59</definedName>
    <definedName name="_xlnm.Print_Area" localSheetId="53">'Liquidity  '!$A$1:$BB$60</definedName>
    <definedName name="_xlnm.Print_Area" localSheetId="37">'Loans &amp; Impairment '!$A$1:$M$421</definedName>
    <definedName name="_xlnm.Print_Area" localSheetId="54">'Macro start'!$A$1:$K$50</definedName>
    <definedName name="_xlnm.Print_Area" localSheetId="43">'Market risk '!$A$1:$G$66</definedName>
    <definedName name="_xlnm.Print_Area" localSheetId="7">'NCI, Expenses, Loan losses  '!$A$1:$S$88</definedName>
    <definedName name="_xlnm.Print_Area" localSheetId="8">'Net loan losses    '!$A$1:$O$61</definedName>
    <definedName name="_xlnm.Print_Area" localSheetId="6">'NII - bridge   '!$A$1:$N$75</definedName>
    <definedName name="_xlnm.Print_Area" localSheetId="15">'Nordea Finance'!$A$1:$L$87</definedName>
    <definedName name="_xlnm.Print_Area" localSheetId="2">'Nordea overview'!$A$1:$J$48</definedName>
    <definedName name="_xlnm.Print_Area" localSheetId="44">'Own funds '!$A$1:$J$84</definedName>
    <definedName name="_xlnm.Print_Area" localSheetId="40">'Own Funds &amp; Ratios'!$A$1:$J$77</definedName>
    <definedName name="_xlnm.Print_Area" localSheetId="22">'PB Spec'!$A$1:$M$85</definedName>
    <definedName name="_xlnm.Print_Area" localSheetId="9">PeB!$A$1:$N$71</definedName>
    <definedName name="_xlnm.Print_Area" localSheetId="11">'PeB Spec '!$A$1:$M$64</definedName>
    <definedName name="_xlnm.Print_Area" localSheetId="10">'PeB Total '!$A$1:$N$85</definedName>
    <definedName name="_xlnm.Print_Area" localSheetId="38">'Rating, Market risk'!$A$1:$M$72</definedName>
    <definedName name="_xlnm.Print_Area" localSheetId="46">'REA - legal '!$A$1:$J$64</definedName>
    <definedName name="_xlnm.Print_Area" localSheetId="41">'REA &amp; Risk weights '!$A$1:$K$65</definedName>
    <definedName name="_xlnm.Print_Area" localSheetId="42">Requirement!$A$1:$G$69</definedName>
    <definedName name="_xlnm.Print_Area" localSheetId="28">'Risk, liquidity, capital st '!$A$1:$M$65</definedName>
    <definedName name="_xlnm.Print_Area" localSheetId="34">'Shipping offshore oil services'!$A$1:$R$67</definedName>
    <definedName name="_xlnm.Print_Area" localSheetId="21">'WM and A&amp;WM other'!$A$1:$L$88</definedName>
    <definedName name="Privatebanking" localSheetId="39">#REF!</definedName>
    <definedName name="Privatebanking" localSheetId="18">#REF!</definedName>
    <definedName name="Privatebanking" localSheetId="12">#REF!</definedName>
    <definedName name="Privatebanking" localSheetId="33">#REF!</definedName>
    <definedName name="Privatebanking" localSheetId="32">#REF!</definedName>
    <definedName name="Privatebanking" localSheetId="52">#REF!</definedName>
    <definedName name="Privatebanking" localSheetId="26">#REF!</definedName>
    <definedName name="Privatebanking" localSheetId="35">#REF!</definedName>
    <definedName name="Privatebanking" localSheetId="36">#REF!</definedName>
    <definedName name="Privatebanking" localSheetId="55">#REF!</definedName>
    <definedName name="Privatebanking" localSheetId="4">#REF!</definedName>
    <definedName name="Privatebanking" localSheetId="16">#REF!</definedName>
    <definedName name="Privatebanking" localSheetId="29">#REF!</definedName>
    <definedName name="Privatebanking" localSheetId="53">#REF!</definedName>
    <definedName name="Privatebanking" localSheetId="37">#REF!</definedName>
    <definedName name="Privatebanking" localSheetId="7">#REF!</definedName>
    <definedName name="Privatebanking" localSheetId="8">#REF!</definedName>
    <definedName name="Privatebanking" localSheetId="6">#REF!</definedName>
    <definedName name="Privatebanking" localSheetId="9">#REF!</definedName>
    <definedName name="Privatebanking" localSheetId="34">#REF!</definedName>
    <definedName name="Privatebanking">#REF!</definedName>
    <definedName name="prob.loans" localSheetId="39">#REF!</definedName>
    <definedName name="prob.loans" localSheetId="18">#REF!</definedName>
    <definedName name="prob.loans" localSheetId="12">#REF!</definedName>
    <definedName name="prob.loans" localSheetId="33">#REF!</definedName>
    <definedName name="prob.loans" localSheetId="32">#REF!</definedName>
    <definedName name="prob.loans" localSheetId="52">#REF!</definedName>
    <definedName name="prob.loans" localSheetId="26">#REF!</definedName>
    <definedName name="prob.loans" localSheetId="35">#REF!</definedName>
    <definedName name="prob.loans" localSheetId="36">#REF!</definedName>
    <definedName name="prob.loans" localSheetId="55">#REF!</definedName>
    <definedName name="prob.loans" localSheetId="4">#REF!</definedName>
    <definedName name="prob.loans" localSheetId="16">#REF!</definedName>
    <definedName name="prob.loans" localSheetId="29">#REF!</definedName>
    <definedName name="prob.loans" localSheetId="53">#REF!</definedName>
    <definedName name="prob.loans" localSheetId="37">#REF!</definedName>
    <definedName name="prob.loans" localSheetId="7">#REF!</definedName>
    <definedName name="prob.loans" localSheetId="8">#REF!</definedName>
    <definedName name="prob.loans" localSheetId="6">#REF!</definedName>
    <definedName name="prob.loans" localSheetId="9">#REF!</definedName>
    <definedName name="prob.loans" localSheetId="34">#REF!</definedName>
    <definedName name="prob.loans">#REF!</definedName>
    <definedName name="prod" localSheetId="39">#REF!</definedName>
    <definedName name="prod" localSheetId="18">#REF!</definedName>
    <definedName name="prod" localSheetId="12">#REF!</definedName>
    <definedName name="prod" localSheetId="33">#REF!</definedName>
    <definedName name="prod" localSheetId="32">#REF!</definedName>
    <definedName name="prod" localSheetId="52">#REF!</definedName>
    <definedName name="prod" localSheetId="26">#REF!</definedName>
    <definedName name="prod" localSheetId="35">#REF!</definedName>
    <definedName name="prod" localSheetId="36">#REF!</definedName>
    <definedName name="prod" localSheetId="55">#REF!</definedName>
    <definedName name="prod" localSheetId="4">#REF!</definedName>
    <definedName name="prod" localSheetId="16">#REF!</definedName>
    <definedName name="prod" localSheetId="29">#REF!</definedName>
    <definedName name="prod" localSheetId="53">#REF!</definedName>
    <definedName name="prod" localSheetId="37">#REF!</definedName>
    <definedName name="prod" localSheetId="7">#REF!</definedName>
    <definedName name="prod" localSheetId="8">#REF!</definedName>
    <definedName name="prod" localSheetId="6">#REF!</definedName>
    <definedName name="prod" localSheetId="9">#REF!</definedName>
    <definedName name="prod" localSheetId="34">#REF!</definedName>
    <definedName name="prod">#REF!</definedName>
    <definedName name="prod_group" localSheetId="39">#REF!</definedName>
    <definedName name="prod_group" localSheetId="18">#REF!</definedName>
    <definedName name="prod_group" localSheetId="12">#REF!</definedName>
    <definedName name="prod_group" localSheetId="33">#REF!</definedName>
    <definedName name="prod_group" localSheetId="32">#REF!</definedName>
    <definedName name="prod_group" localSheetId="52">#REF!</definedName>
    <definedName name="prod_group" localSheetId="26">#REF!</definedName>
    <definedName name="prod_group" localSheetId="35">#REF!</definedName>
    <definedName name="prod_group" localSheetId="36">#REF!</definedName>
    <definedName name="prod_group" localSheetId="55">#REF!</definedName>
    <definedName name="prod_group" localSheetId="4">#REF!</definedName>
    <definedName name="prod_group" localSheetId="16">#REF!</definedName>
    <definedName name="prod_group" localSheetId="29">#REF!</definedName>
    <definedName name="prod_group" localSheetId="53">#REF!</definedName>
    <definedName name="prod_group" localSheetId="37">#REF!</definedName>
    <definedName name="prod_group" localSheetId="7">#REF!</definedName>
    <definedName name="prod_group" localSheetId="8">#REF!</definedName>
    <definedName name="prod_group" localSheetId="6">#REF!</definedName>
    <definedName name="prod_group" localSheetId="9">#REF!</definedName>
    <definedName name="prod_group" localSheetId="34">#REF!</definedName>
    <definedName name="prod_group">#REF!</definedName>
    <definedName name="Property" localSheetId="39">#REF!</definedName>
    <definedName name="Property" localSheetId="18">#REF!</definedName>
    <definedName name="Property" localSheetId="12">#REF!</definedName>
    <definedName name="Property" localSheetId="33">#REF!</definedName>
    <definedName name="Property" localSheetId="32">#REF!</definedName>
    <definedName name="Property" localSheetId="52">#REF!</definedName>
    <definedName name="Property" localSheetId="26">#REF!</definedName>
    <definedName name="Property" localSheetId="35">#REF!</definedName>
    <definedName name="Property" localSheetId="36">#REF!</definedName>
    <definedName name="Property" localSheetId="55">#REF!</definedName>
    <definedName name="Property" localSheetId="4">#REF!</definedName>
    <definedName name="Property" localSheetId="16">#REF!</definedName>
    <definedName name="Property" localSheetId="29">#REF!</definedName>
    <definedName name="Property" localSheetId="53">#REF!</definedName>
    <definedName name="Property" localSheetId="37">#REF!</definedName>
    <definedName name="Property" localSheetId="7">#REF!</definedName>
    <definedName name="Property" localSheetId="8">#REF!</definedName>
    <definedName name="Property" localSheetId="6">#REF!</definedName>
    <definedName name="Property" localSheetId="9">#REF!</definedName>
    <definedName name="Property" localSheetId="34">#REF!</definedName>
    <definedName name="Property">#REF!</definedName>
    <definedName name="q" localSheetId="39" hidden="1">{"5 * utfall + budget",#N/A,FALSE,"T-0298";"5 * bolag",#N/A,FALSE,"T-0298";"Unibank, utfall alla",#N/A,FALSE,"T-0298";#N/A,#N/A,FALSE,"Koncernskulder";#N/A,#N/A,FALSE,"Koncernfakturering"}</definedName>
    <definedName name="q" localSheetId="18" hidden="1">{"5 * utfall + budget",#N/A,FALSE,"T-0298";"5 * bolag",#N/A,FALSE,"T-0298";"Unibank, utfall alla",#N/A,FALSE,"T-0298";#N/A,#N/A,FALSE,"Koncernskulder";#N/A,#N/A,FALSE,"Koncernfakturering"}</definedName>
    <definedName name="q" localSheetId="12" hidden="1">{"5 * utfall + budget",#N/A,FALSE,"T-0298";"5 * bolag",#N/A,FALSE,"T-0298";"Unibank, utfall alla",#N/A,FALSE,"T-0298";#N/A,#N/A,FALSE,"Koncernskulder";#N/A,#N/A,FALSE,"Koncernfakturering"}</definedName>
    <definedName name="q" localSheetId="1" hidden="1">{"5 * utfall + budget",#N/A,FALSE,"T-0298";"5 * bolag",#N/A,FALSE,"T-0298";"Unibank, utfall alla",#N/A,FALSE,"T-0298";#N/A,#N/A,FALSE,"Koncernskulder";#N/A,#N/A,FALSE,"Koncernfakturering"}</definedName>
    <definedName name="q" localSheetId="33" hidden="1">{"5 * utfall + budget",#N/A,FALSE,"T-0298";"5 * bolag",#N/A,FALSE,"T-0298";"Unibank, utfall alla",#N/A,FALSE,"T-0298";#N/A,#N/A,FALSE,"Koncernskulder";#N/A,#N/A,FALSE,"Koncernfakturering"}</definedName>
    <definedName name="q" localSheetId="32" hidden="1">{"5 * utfall + budget",#N/A,FALSE,"T-0298";"5 * bolag",#N/A,FALSE,"T-0298";"Unibank, utfall alla",#N/A,FALSE,"T-0298";#N/A,#N/A,FALSE,"Koncernskulder";#N/A,#N/A,FALSE,"Koncernfakturering"}</definedName>
    <definedName name="q" localSheetId="52" hidden="1">{"5 * utfall + budget",#N/A,FALSE,"T-0298";"5 * bolag",#N/A,FALSE,"T-0298";"Unibank, utfall alla",#N/A,FALSE,"T-0298";#N/A,#N/A,FALSE,"Koncernskulder";#N/A,#N/A,FALSE,"Koncernfakturering"}</definedName>
    <definedName name="q" localSheetId="26" hidden="1">{"5 * utfall + budget",#N/A,FALSE,"T-0298";"5 * bolag",#N/A,FALSE,"T-0298";"Unibank, utfall alla",#N/A,FALSE,"T-0298";#N/A,#N/A,FALSE,"Koncernskulder";#N/A,#N/A,FALSE,"Koncernfakturering"}</definedName>
    <definedName name="q" localSheetId="35" hidden="1">{"5 * utfall + budget",#N/A,FALSE,"T-0298";"5 * bolag",#N/A,FALSE,"T-0298";"Unibank, utfall alla",#N/A,FALSE,"T-0298";#N/A,#N/A,FALSE,"Koncernskulder";#N/A,#N/A,FALSE,"Koncernfakturering"}</definedName>
    <definedName name="q" localSheetId="36" hidden="1">{"5 * utfall + budget",#N/A,FALSE,"T-0298";"5 * bolag",#N/A,FALSE,"T-0298";"Unibank, utfall alla",#N/A,FALSE,"T-0298";#N/A,#N/A,FALSE,"Koncernskulder";#N/A,#N/A,FALSE,"Koncernfakturering"}</definedName>
    <definedName name="q" localSheetId="55" hidden="1">{"5 * utfall + budget",#N/A,FALSE,"T-0298";"5 * bolag",#N/A,FALSE,"T-0298";"Unibank, utfall alla",#N/A,FALSE,"T-0298";#N/A,#N/A,FALSE,"Koncernskulder";#N/A,#N/A,FALSE,"Koncernfakturering"}</definedName>
    <definedName name="q" localSheetId="4" hidden="1">{"5 * utfall + budget",#N/A,FALSE,"T-0298";"5 * bolag",#N/A,FALSE,"T-0298";"Unibank, utfall alla",#N/A,FALSE,"T-0298";#N/A,#N/A,FALSE,"Koncernskulder";#N/A,#N/A,FALSE,"Koncernfakturering"}</definedName>
    <definedName name="q" localSheetId="16" hidden="1">{"5 * utfall + budget",#N/A,FALSE,"T-0298";"5 * bolag",#N/A,FALSE,"T-0298";"Unibank, utfall alla",#N/A,FALSE,"T-0298";#N/A,#N/A,FALSE,"Koncernskulder";#N/A,#N/A,FALSE,"Koncernfakturering"}</definedName>
    <definedName name="q" localSheetId="29" hidden="1">{"5 * utfall + budget",#N/A,FALSE,"T-0298";"5 * bolag",#N/A,FALSE,"T-0298";"Unibank, utfall alla",#N/A,FALSE,"T-0298";#N/A,#N/A,FALSE,"Koncernskulder";#N/A,#N/A,FALSE,"Koncernfakturering"}</definedName>
    <definedName name="q" localSheetId="53" hidden="1">{"5 * utfall + budget",#N/A,FALSE,"T-0298";"5 * bolag",#N/A,FALSE,"T-0298";"Unibank, utfall alla",#N/A,FALSE,"T-0298";#N/A,#N/A,FALSE,"Koncernskulder";#N/A,#N/A,FALSE,"Koncernfakturering"}</definedName>
    <definedName name="q" localSheetId="37" hidden="1">{"5 * utfall + budget",#N/A,FALSE,"T-0298";"5 * bolag",#N/A,FALSE,"T-0298";"Unibank, utfall alla",#N/A,FALSE,"T-0298";#N/A,#N/A,FALSE,"Koncernskulder";#N/A,#N/A,FALSE,"Koncernfakturering"}</definedName>
    <definedName name="q" localSheetId="7" hidden="1">{"5 * utfall + budget",#N/A,FALSE,"T-0298";"5 * bolag",#N/A,FALSE,"T-0298";"Unibank, utfall alla",#N/A,FALSE,"T-0298";#N/A,#N/A,FALSE,"Koncernskulder";#N/A,#N/A,FALSE,"Koncernfakturering"}</definedName>
    <definedName name="q" localSheetId="8" hidden="1">{"5 * utfall + budget",#N/A,FALSE,"T-0298";"5 * bolag",#N/A,FALSE,"T-0298";"Unibank, utfall alla",#N/A,FALSE,"T-0298";#N/A,#N/A,FALSE,"Koncernskulder";#N/A,#N/A,FALSE,"Koncernfakturering"}</definedName>
    <definedName name="q" localSheetId="6" hidden="1">{"5 * utfall + budget",#N/A,FALSE,"T-0298";"5 * bolag",#N/A,FALSE,"T-0298";"Unibank, utfall alla",#N/A,FALSE,"T-0298";#N/A,#N/A,FALSE,"Koncernskulder";#N/A,#N/A,FALSE,"Koncernfakturering"}</definedName>
    <definedName name="q" localSheetId="44" hidden="1">{"5 * utfall + budget",#N/A,FALSE,"T-0298";"5 * bolag",#N/A,FALSE,"T-0298";"Unibank, utfall alla",#N/A,FALSE,"T-0298";#N/A,#N/A,FALSE,"Koncernskulder";#N/A,#N/A,FALSE,"Koncernfakturering"}</definedName>
    <definedName name="q" localSheetId="40" hidden="1">{"5 * utfall + budget",#N/A,FALSE,"T-0298";"5 * bolag",#N/A,FALSE,"T-0298";"Unibank, utfall alla",#N/A,FALSE,"T-0298";#N/A,#N/A,FALSE,"Koncernskulder";#N/A,#N/A,FALSE,"Koncernfakturering"}</definedName>
    <definedName name="q" localSheetId="9" hidden="1">{"5 * utfall + budget",#N/A,FALSE,"T-0298";"5 * bolag",#N/A,FALSE,"T-0298";"Unibank, utfall alla",#N/A,FALSE,"T-0298";#N/A,#N/A,FALSE,"Koncernskulder";#N/A,#N/A,FALSE,"Koncernfakturering"}</definedName>
    <definedName name="q" localSheetId="38" hidden="1">{"5 * utfall + budget",#N/A,FALSE,"T-0298";"5 * bolag",#N/A,FALSE,"T-0298";"Unibank, utfall alla",#N/A,FALSE,"T-0298";#N/A,#N/A,FALSE,"Koncernskulder";#N/A,#N/A,FALSE,"Koncernfakturering"}</definedName>
    <definedName name="q" localSheetId="34" hidden="1">{"5 * utfall + budget",#N/A,FALSE,"T-0298";"5 * bolag",#N/A,FALSE,"T-0298";"Unibank, utfall alla",#N/A,FALSE,"T-0298";#N/A,#N/A,FALSE,"Koncernskulder";#N/A,#N/A,FALSE,"Koncernfakturering"}</definedName>
    <definedName name="q" hidden="1">{"5 * utfall + budget",#N/A,FALSE,"T-0298";"5 * bolag",#N/A,FALSE,"T-0298";"Unibank, utfall alla",#N/A,FALSE,"T-0298";#N/A,#N/A,FALSE,"Koncernskulder";#N/A,#N/A,FALSE,"Koncernfakturering"}</definedName>
    <definedName name="qe" localSheetId="39" hidden="1">{"5 * utfall + budget",#N/A,FALSE,"T-0298";"5 * bolag",#N/A,FALSE,"T-0298";"Unibank, utfall alla",#N/A,FALSE,"T-0298";#N/A,#N/A,FALSE,"Koncernskulder";#N/A,#N/A,FALSE,"Koncernfakturering"}</definedName>
    <definedName name="qe" localSheetId="18" hidden="1">{"5 * utfall + budget",#N/A,FALSE,"T-0298";"5 * bolag",#N/A,FALSE,"T-0298";"Unibank, utfall alla",#N/A,FALSE,"T-0298";#N/A,#N/A,FALSE,"Koncernskulder";#N/A,#N/A,FALSE,"Koncernfakturering"}</definedName>
    <definedName name="qe" localSheetId="12" hidden="1">{"5 * utfall + budget",#N/A,FALSE,"T-0298";"5 * bolag",#N/A,FALSE,"T-0298";"Unibank, utfall alla",#N/A,FALSE,"T-0298";#N/A,#N/A,FALSE,"Koncernskulder";#N/A,#N/A,FALSE,"Koncernfakturering"}</definedName>
    <definedName name="qe" localSheetId="1" hidden="1">{"5 * utfall + budget",#N/A,FALSE,"T-0298";"5 * bolag",#N/A,FALSE,"T-0298";"Unibank, utfall alla",#N/A,FALSE,"T-0298";#N/A,#N/A,FALSE,"Koncernskulder";#N/A,#N/A,FALSE,"Koncernfakturering"}</definedName>
    <definedName name="qe" localSheetId="33" hidden="1">{"5 * utfall + budget",#N/A,FALSE,"T-0298";"5 * bolag",#N/A,FALSE,"T-0298";"Unibank, utfall alla",#N/A,FALSE,"T-0298";#N/A,#N/A,FALSE,"Koncernskulder";#N/A,#N/A,FALSE,"Koncernfakturering"}</definedName>
    <definedName name="qe" localSheetId="32" hidden="1">{"5 * utfall + budget",#N/A,FALSE,"T-0298";"5 * bolag",#N/A,FALSE,"T-0298";"Unibank, utfall alla",#N/A,FALSE,"T-0298";#N/A,#N/A,FALSE,"Koncernskulder";#N/A,#N/A,FALSE,"Koncernfakturering"}</definedName>
    <definedName name="qe" localSheetId="52" hidden="1">{"5 * utfall + budget",#N/A,FALSE,"T-0298";"5 * bolag",#N/A,FALSE,"T-0298";"Unibank, utfall alla",#N/A,FALSE,"T-0298";#N/A,#N/A,FALSE,"Koncernskulder";#N/A,#N/A,FALSE,"Koncernfakturering"}</definedName>
    <definedName name="qe" localSheetId="26" hidden="1">{"5 * utfall + budget",#N/A,FALSE,"T-0298";"5 * bolag",#N/A,FALSE,"T-0298";"Unibank, utfall alla",#N/A,FALSE,"T-0298";#N/A,#N/A,FALSE,"Koncernskulder";#N/A,#N/A,FALSE,"Koncernfakturering"}</definedName>
    <definedName name="qe" localSheetId="35" hidden="1">{"5 * utfall + budget",#N/A,FALSE,"T-0298";"5 * bolag",#N/A,FALSE,"T-0298";"Unibank, utfall alla",#N/A,FALSE,"T-0298";#N/A,#N/A,FALSE,"Koncernskulder";#N/A,#N/A,FALSE,"Koncernfakturering"}</definedName>
    <definedName name="qe" localSheetId="36" hidden="1">{"5 * utfall + budget",#N/A,FALSE,"T-0298";"5 * bolag",#N/A,FALSE,"T-0298";"Unibank, utfall alla",#N/A,FALSE,"T-0298";#N/A,#N/A,FALSE,"Koncernskulder";#N/A,#N/A,FALSE,"Koncernfakturering"}</definedName>
    <definedName name="qe" localSheetId="55" hidden="1">{"5 * utfall + budget",#N/A,FALSE,"T-0298";"5 * bolag",#N/A,FALSE,"T-0298";"Unibank, utfall alla",#N/A,FALSE,"T-0298";#N/A,#N/A,FALSE,"Koncernskulder";#N/A,#N/A,FALSE,"Koncernfakturering"}</definedName>
    <definedName name="qe" localSheetId="4" hidden="1">{"5 * utfall + budget",#N/A,FALSE,"T-0298";"5 * bolag",#N/A,FALSE,"T-0298";"Unibank, utfall alla",#N/A,FALSE,"T-0298";#N/A,#N/A,FALSE,"Koncernskulder";#N/A,#N/A,FALSE,"Koncernfakturering"}</definedName>
    <definedName name="qe" localSheetId="16" hidden="1">{"5 * utfall + budget",#N/A,FALSE,"T-0298";"5 * bolag",#N/A,FALSE,"T-0298";"Unibank, utfall alla",#N/A,FALSE,"T-0298";#N/A,#N/A,FALSE,"Koncernskulder";#N/A,#N/A,FALSE,"Koncernfakturering"}</definedName>
    <definedName name="qe" localSheetId="29" hidden="1">{"5 * utfall + budget",#N/A,FALSE,"T-0298";"5 * bolag",#N/A,FALSE,"T-0298";"Unibank, utfall alla",#N/A,FALSE,"T-0298";#N/A,#N/A,FALSE,"Koncernskulder";#N/A,#N/A,FALSE,"Koncernfakturering"}</definedName>
    <definedName name="qe" localSheetId="53" hidden="1">{"5 * utfall + budget",#N/A,FALSE,"T-0298";"5 * bolag",#N/A,FALSE,"T-0298";"Unibank, utfall alla",#N/A,FALSE,"T-0298";#N/A,#N/A,FALSE,"Koncernskulder";#N/A,#N/A,FALSE,"Koncernfakturering"}</definedName>
    <definedName name="qe" localSheetId="37" hidden="1">{"5 * utfall + budget",#N/A,FALSE,"T-0298";"5 * bolag",#N/A,FALSE,"T-0298";"Unibank, utfall alla",#N/A,FALSE,"T-0298";#N/A,#N/A,FALSE,"Koncernskulder";#N/A,#N/A,FALSE,"Koncernfakturering"}</definedName>
    <definedName name="qe" localSheetId="7" hidden="1">{"5 * utfall + budget",#N/A,FALSE,"T-0298";"5 * bolag",#N/A,FALSE,"T-0298";"Unibank, utfall alla",#N/A,FALSE,"T-0298";#N/A,#N/A,FALSE,"Koncernskulder";#N/A,#N/A,FALSE,"Koncernfakturering"}</definedName>
    <definedName name="qe" localSheetId="8" hidden="1">{"5 * utfall + budget",#N/A,FALSE,"T-0298";"5 * bolag",#N/A,FALSE,"T-0298";"Unibank, utfall alla",#N/A,FALSE,"T-0298";#N/A,#N/A,FALSE,"Koncernskulder";#N/A,#N/A,FALSE,"Koncernfakturering"}</definedName>
    <definedName name="qe" localSheetId="6" hidden="1">{"5 * utfall + budget",#N/A,FALSE,"T-0298";"5 * bolag",#N/A,FALSE,"T-0298";"Unibank, utfall alla",#N/A,FALSE,"T-0298";#N/A,#N/A,FALSE,"Koncernskulder";#N/A,#N/A,FALSE,"Koncernfakturering"}</definedName>
    <definedName name="qe" localSheetId="44" hidden="1">{"5 * utfall + budget",#N/A,FALSE,"T-0298";"5 * bolag",#N/A,FALSE,"T-0298";"Unibank, utfall alla",#N/A,FALSE,"T-0298";#N/A,#N/A,FALSE,"Koncernskulder";#N/A,#N/A,FALSE,"Koncernfakturering"}</definedName>
    <definedName name="qe" localSheetId="40" hidden="1">{"5 * utfall + budget",#N/A,FALSE,"T-0298";"5 * bolag",#N/A,FALSE,"T-0298";"Unibank, utfall alla",#N/A,FALSE,"T-0298";#N/A,#N/A,FALSE,"Koncernskulder";#N/A,#N/A,FALSE,"Koncernfakturering"}</definedName>
    <definedName name="qe" localSheetId="9" hidden="1">{"5 * utfall + budget",#N/A,FALSE,"T-0298";"5 * bolag",#N/A,FALSE,"T-0298";"Unibank, utfall alla",#N/A,FALSE,"T-0298";#N/A,#N/A,FALSE,"Koncernskulder";#N/A,#N/A,FALSE,"Koncernfakturering"}</definedName>
    <definedName name="qe" localSheetId="38" hidden="1">{"5 * utfall + budget",#N/A,FALSE,"T-0298";"5 * bolag",#N/A,FALSE,"T-0298";"Unibank, utfall alla",#N/A,FALSE,"T-0298";#N/A,#N/A,FALSE,"Koncernskulder";#N/A,#N/A,FALSE,"Koncernfakturering"}</definedName>
    <definedName name="qe" localSheetId="34" hidden="1">{"5 * utfall + budget",#N/A,FALSE,"T-0298";"5 * bolag",#N/A,FALSE,"T-0298";"Unibank, utfall alla",#N/A,FALSE,"T-0298";#N/A,#N/A,FALSE,"Koncernskulder";#N/A,#N/A,FALSE,"Koncernfakturering"}</definedName>
    <definedName name="qe" hidden="1">{"5 * utfall + budget",#N/A,FALSE,"T-0298";"5 * bolag",#N/A,FALSE,"T-0298";"Unibank, utfall alla",#N/A,FALSE,"T-0298";#N/A,#N/A,FALSE,"Koncernskulder";#N/A,#N/A,FALSE,"Koncernfakturering"}</definedName>
    <definedName name="Quarterly" localSheetId="39">#REF!</definedName>
    <definedName name="Quarterly" localSheetId="18">#REF!</definedName>
    <definedName name="Quarterly" localSheetId="12">#REF!</definedName>
    <definedName name="Quarterly" localSheetId="33">#REF!</definedName>
    <definedName name="Quarterly" localSheetId="32">#REF!</definedName>
    <definedName name="Quarterly" localSheetId="52">#REF!</definedName>
    <definedName name="Quarterly" localSheetId="26">#REF!</definedName>
    <definedName name="Quarterly" localSheetId="35">#REF!</definedName>
    <definedName name="Quarterly" localSheetId="36">#REF!</definedName>
    <definedName name="Quarterly" localSheetId="55">#REF!</definedName>
    <definedName name="Quarterly" localSheetId="4">#REF!</definedName>
    <definedName name="Quarterly" localSheetId="16">#REF!</definedName>
    <definedName name="Quarterly" localSheetId="29">#REF!</definedName>
    <definedName name="Quarterly" localSheetId="53">#REF!</definedName>
    <definedName name="Quarterly" localSheetId="37">#REF!</definedName>
    <definedName name="Quarterly" localSheetId="7">#REF!</definedName>
    <definedName name="Quarterly" localSheetId="8">#REF!</definedName>
    <definedName name="Quarterly" localSheetId="6">#REF!</definedName>
    <definedName name="Quarterly" localSheetId="9">#REF!</definedName>
    <definedName name="Quarterly" localSheetId="34">#REF!</definedName>
    <definedName name="Quarterly">#REF!</definedName>
    <definedName name="Rapport" localSheetId="39">#REF!</definedName>
    <definedName name="Rapport" localSheetId="18">#REF!</definedName>
    <definedName name="Rapport" localSheetId="12">#REF!</definedName>
    <definedName name="Rapport" localSheetId="33">#REF!</definedName>
    <definedName name="Rapport" localSheetId="32">#REF!</definedName>
    <definedName name="Rapport" localSheetId="52">#REF!</definedName>
    <definedName name="Rapport" localSheetId="26">#REF!</definedName>
    <definedName name="Rapport" localSheetId="35">#REF!</definedName>
    <definedName name="Rapport" localSheetId="36">#REF!</definedName>
    <definedName name="Rapport" localSheetId="55">#REF!</definedName>
    <definedName name="Rapport" localSheetId="4">#REF!</definedName>
    <definedName name="Rapport" localSheetId="16">#REF!</definedName>
    <definedName name="Rapport" localSheetId="29">#REF!</definedName>
    <definedName name="Rapport" localSheetId="53">#REF!</definedName>
    <definedName name="Rapport" localSheetId="37">#REF!</definedName>
    <definedName name="Rapport" localSheetId="7">#REF!</definedName>
    <definedName name="Rapport" localSheetId="8">#REF!</definedName>
    <definedName name="Rapport" localSheetId="6">#REF!</definedName>
    <definedName name="Rapport" localSheetId="9">#REF!</definedName>
    <definedName name="Rapport" localSheetId="34">#REF!</definedName>
    <definedName name="Rapport">#REF!</definedName>
    <definedName name="Ratios" localSheetId="39">#REF!</definedName>
    <definedName name="Ratios" localSheetId="18">#REF!</definedName>
    <definedName name="Ratios" localSheetId="12">#REF!</definedName>
    <definedName name="Ratios" localSheetId="33">#REF!</definedName>
    <definedName name="Ratios" localSheetId="32">#REF!</definedName>
    <definedName name="Ratios" localSheetId="52">#REF!</definedName>
    <definedName name="Ratios" localSheetId="26">#REF!</definedName>
    <definedName name="Ratios" localSheetId="35">#REF!</definedName>
    <definedName name="Ratios" localSheetId="36">#REF!</definedName>
    <definedName name="Ratios" localSheetId="55">#REF!</definedName>
    <definedName name="Ratios" localSheetId="4">#REF!</definedName>
    <definedName name="Ratios" localSheetId="16">#REF!</definedName>
    <definedName name="Ratios" localSheetId="29">#REF!</definedName>
    <definedName name="Ratios" localSheetId="53">#REF!</definedName>
    <definedName name="Ratios" localSheetId="37">#REF!</definedName>
    <definedName name="Ratios" localSheetId="7">#REF!</definedName>
    <definedName name="Ratios" localSheetId="8">#REF!</definedName>
    <definedName name="Ratios" localSheetId="6">#REF!</definedName>
    <definedName name="Ratios" localSheetId="9">#REF!</definedName>
    <definedName name="Ratios" localSheetId="34">#REF!</definedName>
    <definedName name="Ratios">#REF!</definedName>
    <definedName name="RBother" localSheetId="39">#REF!</definedName>
    <definedName name="RBother" localSheetId="18">#REF!</definedName>
    <definedName name="RBother" localSheetId="12">#REF!</definedName>
    <definedName name="RBother" localSheetId="33">#REF!</definedName>
    <definedName name="RBother" localSheetId="32">#REF!</definedName>
    <definedName name="RBother" localSheetId="52">#REF!</definedName>
    <definedName name="RBother" localSheetId="26">#REF!</definedName>
    <definedName name="RBother" localSheetId="35">#REF!</definedName>
    <definedName name="RBother" localSheetId="36">#REF!</definedName>
    <definedName name="RBother" localSheetId="55">#REF!</definedName>
    <definedName name="RBother" localSheetId="4">#REF!</definedName>
    <definedName name="RBother" localSheetId="16">#REF!</definedName>
    <definedName name="RBother" localSheetId="29">#REF!</definedName>
    <definedName name="RBother" localSheetId="53">#REF!</definedName>
    <definedName name="RBother" localSheetId="37">#REF!</definedName>
    <definedName name="RBother" localSheetId="7">#REF!</definedName>
    <definedName name="RBother" localSheetId="8">#REF!</definedName>
    <definedName name="RBother" localSheetId="6">#REF!</definedName>
    <definedName name="RBother" localSheetId="9">#REF!</definedName>
    <definedName name="RBother" localSheetId="34">#REF!</definedName>
    <definedName name="RBother">#REF!</definedName>
    <definedName name="RBother2" localSheetId="39">#REF!</definedName>
    <definedName name="RBother2" localSheetId="18">#REF!</definedName>
    <definedName name="RBother2" localSheetId="12">#REF!</definedName>
    <definedName name="RBother2" localSheetId="33">#REF!</definedName>
    <definedName name="RBother2" localSheetId="32">#REF!</definedName>
    <definedName name="RBother2" localSheetId="52">#REF!</definedName>
    <definedName name="RBother2" localSheetId="26">#REF!</definedName>
    <definedName name="RBother2" localSheetId="35">#REF!</definedName>
    <definedName name="RBother2" localSheetId="36">#REF!</definedName>
    <definedName name="RBother2" localSheetId="55">#REF!</definedName>
    <definedName name="RBother2" localSheetId="4">#REF!</definedName>
    <definedName name="RBother2" localSheetId="16">#REF!</definedName>
    <definedName name="RBother2" localSheetId="29">#REF!</definedName>
    <definedName name="RBother2" localSheetId="53">#REF!</definedName>
    <definedName name="RBother2" localSheetId="37">#REF!</definedName>
    <definedName name="RBother2" localSheetId="7">#REF!</definedName>
    <definedName name="RBother2" localSheetId="8">#REF!</definedName>
    <definedName name="RBother2" localSheetId="6">#REF!</definedName>
    <definedName name="RBother2" localSheetId="9">#REF!</definedName>
    <definedName name="RBother2" localSheetId="34">#REF!</definedName>
    <definedName name="RBother2">#REF!</definedName>
    <definedName name="reconciliation" localSheetId="39">#REF!</definedName>
    <definedName name="reconciliation" localSheetId="18">#REF!</definedName>
    <definedName name="reconciliation" localSheetId="12">#REF!</definedName>
    <definedName name="reconciliation" localSheetId="33">#REF!</definedName>
    <definedName name="reconciliation" localSheetId="32">#REF!</definedName>
    <definedName name="reconciliation" localSheetId="52">#REF!</definedName>
    <definedName name="reconciliation" localSheetId="26">#REF!</definedName>
    <definedName name="reconciliation" localSheetId="35">#REF!</definedName>
    <definedName name="reconciliation" localSheetId="36">#REF!</definedName>
    <definedName name="reconciliation" localSheetId="55">#REF!</definedName>
    <definedName name="reconciliation" localSheetId="4">#REF!</definedName>
    <definedName name="reconciliation" localSheetId="16">#REF!</definedName>
    <definedName name="reconciliation" localSheetId="29">#REF!</definedName>
    <definedName name="reconciliation" localSheetId="53">#REF!</definedName>
    <definedName name="reconciliation" localSheetId="37">#REF!</definedName>
    <definedName name="reconciliation" localSheetId="7">#REF!</definedName>
    <definedName name="reconciliation" localSheetId="8">#REF!</definedName>
    <definedName name="reconciliation" localSheetId="6">#REF!</definedName>
    <definedName name="reconciliation" localSheetId="9">#REF!</definedName>
    <definedName name="reconciliation" localSheetId="34">#REF!</definedName>
    <definedName name="reconciliation">#REF!</definedName>
    <definedName name="Region" localSheetId="39">OFFSET([20]Chart!$X$11,1,0,COUNTA([20]Chart!$X$11:$X$38)-1,1)</definedName>
    <definedName name="Region" localSheetId="52">OFFSET([21]Chart!$X$11,1,0,COUNTA([21]Chart!$X$11:$X$38)-1,1)</definedName>
    <definedName name="Region" localSheetId="35">OFFSET([22]Chart!$X$11,1,0,COUNTA([22]Chart!$X$11:$X$38)-1,1)</definedName>
    <definedName name="Region" localSheetId="36">OFFSET([20]Chart!$X$11,1,0,COUNTA([20]Chart!$X$11:$X$38)-1,1)</definedName>
    <definedName name="Region" localSheetId="55">OFFSET([23]Chart!$X$11,1,0,COUNTA([23]Chart!$X$11:$X$38)-1,1)</definedName>
    <definedName name="Region" localSheetId="29">OFFSET([22]Chart!$X$11,1,0,COUNTA([22]Chart!$X$11:$X$38)-1,1)</definedName>
    <definedName name="Region" localSheetId="53">OFFSET([22]Chart!$X$11,1,0,COUNTA([22]Chart!$X$11:$X$38)-1,1)</definedName>
    <definedName name="Region" localSheetId="7">OFFSET([24]Chart!$X$11,1,0,COUNTA([24]Chart!$X$11:$X$38)-1,1)</definedName>
    <definedName name="Region" localSheetId="8">OFFSET([24]Chart!$X$11,1,0,COUNTA([24]Chart!$X$11:$X$38)-1,1)</definedName>
    <definedName name="Region" localSheetId="6">OFFSET([24]Chart!$X$11,1,0,COUNTA([24]Chart!$X$11:$X$38)-1,1)</definedName>
    <definedName name="Region">OFFSET([25]Chart!$X$11,1,0,COUNTA([25]Chart!$X$11:$X$38)-1,1)</definedName>
    <definedName name="Regionlosses" localSheetId="39">OFFSET([20]Chart!$Y$11,1,0,COUNTA([20]Chart!$Y$11:$Y$38)-1,1)</definedName>
    <definedName name="Regionlosses" localSheetId="52">OFFSET([21]Chart!$Y$11,1,0,COUNTA([21]Chart!$Y$11:$Y$38)-1,1)</definedName>
    <definedName name="Regionlosses" localSheetId="35">OFFSET([22]Chart!$Y$11,1,0,COUNTA([22]Chart!$Y$11:$Y$38)-1,1)</definedName>
    <definedName name="Regionlosses" localSheetId="36">OFFSET([20]Chart!$Y$11,1,0,COUNTA([20]Chart!$Y$11:$Y$38)-1,1)</definedName>
    <definedName name="Regionlosses" localSheetId="55">OFFSET([23]Chart!$Y$11,1,0,COUNTA([23]Chart!$Y$11:$Y$38)-1,1)</definedName>
    <definedName name="Regionlosses" localSheetId="29">OFFSET([22]Chart!$Y$11,1,0,COUNTA([22]Chart!$Y$11:$Y$38)-1,1)</definedName>
    <definedName name="Regionlosses" localSheetId="53">OFFSET([22]Chart!$Y$11,1,0,COUNTA([22]Chart!$Y$11:$Y$38)-1,1)</definedName>
    <definedName name="Regionlosses" localSheetId="7">OFFSET([24]Chart!$Y$11,1,0,COUNTA([24]Chart!$Y$11:$Y$38)-1,1)</definedName>
    <definedName name="Regionlosses" localSheetId="8">OFFSET([24]Chart!$Y$11,1,0,COUNTA([24]Chart!$Y$11:$Y$38)-1,1)</definedName>
    <definedName name="Regionlosses" localSheetId="6">OFFSET([24]Chart!$Y$11,1,0,COUNTA([24]Chart!$Y$11:$Y$38)-1,1)</definedName>
    <definedName name="Regionlosses">OFFSET([25]Chart!$Y$11,1,0,COUNTA([25]Chart!$Y$11:$Y$38)-1,1)</definedName>
    <definedName name="retail" localSheetId="39">#REF!</definedName>
    <definedName name="retail" localSheetId="18">#REF!</definedName>
    <definedName name="retail" localSheetId="12">#REF!</definedName>
    <definedName name="retail" localSheetId="33">#REF!</definedName>
    <definedName name="retail" localSheetId="32">#REF!</definedName>
    <definedName name="retail" localSheetId="52">#REF!</definedName>
    <definedName name="retail" localSheetId="26">#REF!</definedName>
    <definedName name="retail" localSheetId="35">#REF!</definedName>
    <definedName name="retail" localSheetId="36">#REF!</definedName>
    <definedName name="retail" localSheetId="55">#REF!</definedName>
    <definedName name="retail" localSheetId="4">#REF!</definedName>
    <definedName name="retail" localSheetId="16">#REF!</definedName>
    <definedName name="retail" localSheetId="29">#REF!</definedName>
    <definedName name="retail" localSheetId="53">#REF!</definedName>
    <definedName name="retail" localSheetId="37">#REF!</definedName>
    <definedName name="retail" localSheetId="7">#REF!</definedName>
    <definedName name="retail" localSheetId="8">#REF!</definedName>
    <definedName name="retail" localSheetId="6">#REF!</definedName>
    <definedName name="retail" localSheetId="9">#REF!</definedName>
    <definedName name="retail" localSheetId="34">#REF!</definedName>
    <definedName name="retail">#REF!</definedName>
    <definedName name="retail1" localSheetId="39">#REF!</definedName>
    <definedName name="retail1" localSheetId="18">#REF!</definedName>
    <definedName name="retail1" localSheetId="12">#REF!</definedName>
    <definedName name="retail1" localSheetId="33">#REF!</definedName>
    <definedName name="retail1" localSheetId="32">#REF!</definedName>
    <definedName name="retail1" localSheetId="52">#REF!</definedName>
    <definedName name="retail1" localSheetId="26">#REF!</definedName>
    <definedName name="retail1" localSheetId="35">#REF!</definedName>
    <definedName name="retail1" localSheetId="36">#REF!</definedName>
    <definedName name="retail1" localSheetId="55">#REF!</definedName>
    <definedName name="retail1" localSheetId="4">#REF!</definedName>
    <definedName name="retail1" localSheetId="16">#REF!</definedName>
    <definedName name="retail1" localSheetId="29">#REF!</definedName>
    <definedName name="retail1" localSheetId="53">#REF!</definedName>
    <definedName name="retail1" localSheetId="37">#REF!</definedName>
    <definedName name="retail1" localSheetId="7">#REF!</definedName>
    <definedName name="retail1" localSheetId="8">#REF!</definedName>
    <definedName name="retail1" localSheetId="6">#REF!</definedName>
    <definedName name="retail1" localSheetId="9">#REF!</definedName>
    <definedName name="retail1" localSheetId="34">#REF!</definedName>
    <definedName name="retail1">#REF!</definedName>
    <definedName name="RetailKeyFig" localSheetId="39">#REF!</definedName>
    <definedName name="RetailKeyFig" localSheetId="18">#REF!</definedName>
    <definedName name="RetailKeyFig" localSheetId="12">#REF!</definedName>
    <definedName name="RetailKeyFig" localSheetId="33">#REF!</definedName>
    <definedName name="RetailKeyFig" localSheetId="32">#REF!</definedName>
    <definedName name="RetailKeyFig" localSheetId="52">#REF!</definedName>
    <definedName name="RetailKeyFig" localSheetId="26">#REF!</definedName>
    <definedName name="RetailKeyFig" localSheetId="35">#REF!</definedName>
    <definedName name="RetailKeyFig" localSheetId="36">#REF!</definedName>
    <definedName name="RetailKeyFig" localSheetId="55">#REF!</definedName>
    <definedName name="RetailKeyFig" localSheetId="4">#REF!</definedName>
    <definedName name="RetailKeyFig" localSheetId="16">#REF!</definedName>
    <definedName name="RetailKeyFig" localSheetId="29">#REF!</definedName>
    <definedName name="RetailKeyFig" localSheetId="53">#REF!</definedName>
    <definedName name="RetailKeyFig" localSheetId="37">#REF!</definedName>
    <definedName name="RetailKeyFig" localSheetId="7">#REF!</definedName>
    <definedName name="RetailKeyFig" localSheetId="8">#REF!</definedName>
    <definedName name="RetailKeyFig" localSheetId="6">#REF!</definedName>
    <definedName name="RetailKeyFig" localSheetId="9">#REF!</definedName>
    <definedName name="RetailKeyFig" localSheetId="34">#REF!</definedName>
    <definedName name="RetailKeyFig">#REF!</definedName>
    <definedName name="RetailOP" localSheetId="39">#REF!</definedName>
    <definedName name="RetailOP" localSheetId="18">#REF!</definedName>
    <definedName name="RetailOP" localSheetId="12">#REF!</definedName>
    <definedName name="RetailOP" localSheetId="33">#REF!</definedName>
    <definedName name="RetailOP" localSheetId="32">#REF!</definedName>
    <definedName name="RetailOP" localSheetId="52">#REF!</definedName>
    <definedName name="RetailOP" localSheetId="26">#REF!</definedName>
    <definedName name="RetailOP" localSheetId="35">#REF!</definedName>
    <definedName name="RetailOP" localSheetId="36">#REF!</definedName>
    <definedName name="RetailOP" localSheetId="55">#REF!</definedName>
    <definedName name="RetailOP" localSheetId="4">#REF!</definedName>
    <definedName name="RetailOP" localSheetId="16">#REF!</definedName>
    <definedName name="RetailOP" localSheetId="29">#REF!</definedName>
    <definedName name="RetailOP" localSheetId="53">#REF!</definedName>
    <definedName name="RetailOP" localSheetId="37">#REF!</definedName>
    <definedName name="RetailOP" localSheetId="7">#REF!</definedName>
    <definedName name="RetailOP" localSheetId="8">#REF!</definedName>
    <definedName name="RetailOP" localSheetId="6">#REF!</definedName>
    <definedName name="RetailOP" localSheetId="9">#REF!</definedName>
    <definedName name="RetailOP" localSheetId="34">#REF!</definedName>
    <definedName name="RetailOP">#REF!</definedName>
    <definedName name="RetailVol" localSheetId="39">#REF!</definedName>
    <definedName name="RetailVol" localSheetId="18">#REF!</definedName>
    <definedName name="RetailVol" localSheetId="12">#REF!</definedName>
    <definedName name="RetailVol" localSheetId="33">#REF!</definedName>
    <definedName name="RetailVol" localSheetId="32">#REF!</definedName>
    <definedName name="RetailVol" localSheetId="52">#REF!</definedName>
    <definedName name="RetailVol" localSheetId="26">#REF!</definedName>
    <definedName name="RetailVol" localSheetId="35">#REF!</definedName>
    <definedName name="RetailVol" localSheetId="36">#REF!</definedName>
    <definedName name="RetailVol" localSheetId="55">#REF!</definedName>
    <definedName name="RetailVol" localSheetId="4">#REF!</definedName>
    <definedName name="RetailVol" localSheetId="16">#REF!</definedName>
    <definedName name="RetailVol" localSheetId="29">#REF!</definedName>
    <definedName name="RetailVol" localSheetId="53">#REF!</definedName>
    <definedName name="RetailVol" localSheetId="37">#REF!</definedName>
    <definedName name="RetailVol" localSheetId="7">#REF!</definedName>
    <definedName name="RetailVol" localSheetId="8">#REF!</definedName>
    <definedName name="RetailVol" localSheetId="6">#REF!</definedName>
    <definedName name="RetailVol" localSheetId="9">#REF!</definedName>
    <definedName name="RetailVol" localSheetId="34">#REF!</definedName>
    <definedName name="RetailVol">#REF!</definedName>
    <definedName name="sam" localSheetId="39">#REF!</definedName>
    <definedName name="sam" localSheetId="18">#REF!</definedName>
    <definedName name="sam" localSheetId="12">#REF!</definedName>
    <definedName name="sam" localSheetId="33">#REF!</definedName>
    <definedName name="sam" localSheetId="32">#REF!</definedName>
    <definedName name="sam" localSheetId="52">#REF!</definedName>
    <definedName name="sam" localSheetId="26">#REF!</definedName>
    <definedName name="sam" localSheetId="35">#REF!</definedName>
    <definedName name="sam" localSheetId="36">#REF!</definedName>
    <definedName name="sam" localSheetId="55">#REF!</definedName>
    <definedName name="sam" localSheetId="4">#REF!</definedName>
    <definedName name="sam" localSheetId="16">#REF!</definedName>
    <definedName name="sam" localSheetId="29">#REF!</definedName>
    <definedName name="sam" localSheetId="53">#REF!</definedName>
    <definedName name="sam" localSheetId="37">#REF!</definedName>
    <definedName name="sam" localSheetId="7">#REF!</definedName>
    <definedName name="sam" localSheetId="8">#REF!</definedName>
    <definedName name="sam" localSheetId="6">#REF!</definedName>
    <definedName name="sam" localSheetId="9">#REF!</definedName>
    <definedName name="sam" localSheetId="34">#REF!</definedName>
    <definedName name="sam">#REF!</definedName>
    <definedName name="samlet" localSheetId="39">#REF!</definedName>
    <definedName name="samlet" localSheetId="18">#REF!</definedName>
    <definedName name="samlet" localSheetId="12">#REF!</definedName>
    <definedName name="samlet" localSheetId="33">#REF!</definedName>
    <definedName name="samlet" localSheetId="32">#REF!</definedName>
    <definedName name="samlet" localSheetId="52">#REF!</definedName>
    <definedName name="samlet" localSheetId="26">#REF!</definedName>
    <definedName name="samlet" localSheetId="35">#REF!</definedName>
    <definedName name="samlet" localSheetId="36">#REF!</definedName>
    <definedName name="samlet" localSheetId="55">#REF!</definedName>
    <definedName name="samlet" localSheetId="4">#REF!</definedName>
    <definedName name="samlet" localSheetId="16">#REF!</definedName>
    <definedName name="samlet" localSheetId="29">#REF!</definedName>
    <definedName name="samlet" localSheetId="53">#REF!</definedName>
    <definedName name="samlet" localSheetId="37">#REF!</definedName>
    <definedName name="samlet" localSheetId="7">#REF!</definedName>
    <definedName name="samlet" localSheetId="8">#REF!</definedName>
    <definedName name="samlet" localSheetId="6">#REF!</definedName>
    <definedName name="samlet" localSheetId="9">#REF!</definedName>
    <definedName name="samlet" localSheetId="34">#REF!</definedName>
    <definedName name="samlet">#REF!</definedName>
    <definedName name="samlet2" localSheetId="39">#REF!</definedName>
    <definedName name="samlet2" localSheetId="18">#REF!</definedName>
    <definedName name="samlet2" localSheetId="12">#REF!</definedName>
    <definedName name="samlet2" localSheetId="33">#REF!</definedName>
    <definedName name="samlet2" localSheetId="32">#REF!</definedName>
    <definedName name="samlet2" localSheetId="52">#REF!</definedName>
    <definedName name="samlet2" localSheetId="26">#REF!</definedName>
    <definedName name="samlet2" localSheetId="35">#REF!</definedName>
    <definedName name="samlet2" localSheetId="36">#REF!</definedName>
    <definedName name="samlet2" localSheetId="55">#REF!</definedName>
    <definedName name="samlet2" localSheetId="4">#REF!</definedName>
    <definedName name="samlet2" localSheetId="16">#REF!</definedName>
    <definedName name="samlet2" localSheetId="29">#REF!</definedName>
    <definedName name="samlet2" localSheetId="53">#REF!</definedName>
    <definedName name="samlet2" localSheetId="37">#REF!</definedName>
    <definedName name="samlet2" localSheetId="7">#REF!</definedName>
    <definedName name="samlet2" localSheetId="8">#REF!</definedName>
    <definedName name="samlet2" localSheetId="6">#REF!</definedName>
    <definedName name="samlet2" localSheetId="9">#REF!</definedName>
    <definedName name="samlet2" localSheetId="34">#REF!</definedName>
    <definedName name="samlet2">#REF!</definedName>
    <definedName name="SAPBEXdnldView" hidden="1">"4ZD0L7XBN5QAFUWLD0ZQ4XQFQ"</definedName>
    <definedName name="SAPBEXrevision" hidden="1">1</definedName>
    <definedName name="SAPBEXsysID" hidden="1">"DDP"</definedName>
    <definedName name="SAPBEXwbID" hidden="1">"4IKCR4U7DC37TEMEHPMJ33OR9"</definedName>
    <definedName name="SAPCrosstab1" localSheetId="39">#REF!</definedName>
    <definedName name="SAPCrosstab1" localSheetId="18">#REF!</definedName>
    <definedName name="SAPCrosstab1" localSheetId="12">#REF!</definedName>
    <definedName name="SAPCrosstab1" localSheetId="33">'Credit portfolio by BU Q1 '!#REF!</definedName>
    <definedName name="SAPCrosstab1" localSheetId="32">'Credit portfolio by BU Q2'!#REF!</definedName>
    <definedName name="SAPCrosstab1" localSheetId="52">#REF!</definedName>
    <definedName name="SAPCrosstab1" localSheetId="26">#REF!</definedName>
    <definedName name="SAPCrosstab1" localSheetId="35">#REF!</definedName>
    <definedName name="SAPCrosstab1" localSheetId="36">#REF!</definedName>
    <definedName name="SAPCrosstab1" localSheetId="55">#REF!</definedName>
    <definedName name="SAPCrosstab1" localSheetId="4">#REF!</definedName>
    <definedName name="SAPCrosstab1" localSheetId="16">#REF!</definedName>
    <definedName name="SAPCrosstab1" localSheetId="29">#REF!</definedName>
    <definedName name="SAPCrosstab1" localSheetId="53">#REF!</definedName>
    <definedName name="SAPCrosstab1" localSheetId="37">#REF!</definedName>
    <definedName name="SAPCrosstab1" localSheetId="7">#REF!</definedName>
    <definedName name="SAPCrosstab1" localSheetId="8">#REF!</definedName>
    <definedName name="SAPCrosstab1" localSheetId="6">#REF!</definedName>
    <definedName name="SAPCrosstab1" localSheetId="9">#REF!</definedName>
    <definedName name="SAPCrosstab1" localSheetId="34">#REF!</definedName>
    <definedName name="SAPCrosstab1">#REF!</definedName>
    <definedName name="SE_EURO_V" localSheetId="39">[57]Sheet1!$C$15</definedName>
    <definedName name="SE_EURO_V" localSheetId="52">[58]Sheet1!$C$15</definedName>
    <definedName name="SE_EURO_V" localSheetId="35">[58]Sheet1!$C$15</definedName>
    <definedName name="SE_EURO_V" localSheetId="36">[57]Sheet1!$C$15</definedName>
    <definedName name="SE_EURO_V" localSheetId="55">[59]Sheet1!$C$15</definedName>
    <definedName name="SE_EURO_V" localSheetId="29">[58]Sheet1!$C$15</definedName>
    <definedName name="SE_EURO_V" localSheetId="53">[60]Sheet1!$C$15</definedName>
    <definedName name="SE_EURO_V" localSheetId="7">[61]Sheet1!$C$15</definedName>
    <definedName name="SE_EURO_V" localSheetId="8">[61]Sheet1!$C$15</definedName>
    <definedName name="SE_EURO_V" localSheetId="6">[61]Sheet1!$C$15</definedName>
    <definedName name="SE_EURO_V">[62]Sheet1!$C$15</definedName>
    <definedName name="SE_SEK_V" localSheetId="39">[51]Sheet1!$C$23</definedName>
    <definedName name="SE_SEK_V" localSheetId="52">[52]Sheet1!$C$23</definedName>
    <definedName name="SE_SEK_V" localSheetId="35">[52]Sheet1!$C$23</definedName>
    <definedName name="SE_SEK_V" localSheetId="36">[51]Sheet1!$C$23</definedName>
    <definedName name="SE_SEK_V" localSheetId="55">[53]Sheet1!$C$23</definedName>
    <definedName name="SE_SEK_V" localSheetId="29">[52]Sheet1!$C$23</definedName>
    <definedName name="SE_SEK_V" localSheetId="53">[54]Sheet1!$C$23</definedName>
    <definedName name="SE_SEK_V" localSheetId="7">[55]Sheet1!$C$23</definedName>
    <definedName name="SE_SEK_V" localSheetId="8">[55]Sheet1!$C$23</definedName>
    <definedName name="SE_SEK_V" localSheetId="6">[55]Sheet1!$C$23</definedName>
    <definedName name="SE_SEK_V">[56]Sheet1!$C$23</definedName>
    <definedName name="segments" localSheetId="39">#REF!</definedName>
    <definedName name="segments" localSheetId="18">#REF!</definedName>
    <definedName name="segments" localSheetId="12">#REF!</definedName>
    <definedName name="segments" localSheetId="33">#REF!</definedName>
    <definedName name="segments" localSheetId="32">#REF!</definedName>
    <definedName name="segments" localSheetId="52">#REF!</definedName>
    <definedName name="segments" localSheetId="26">#REF!</definedName>
    <definedName name="segments" localSheetId="35">#REF!</definedName>
    <definedName name="segments" localSheetId="36">#REF!</definedName>
    <definedName name="segments" localSheetId="55">#REF!</definedName>
    <definedName name="segments" localSheetId="4">#REF!</definedName>
    <definedName name="segments" localSheetId="16">#REF!</definedName>
    <definedName name="segments" localSheetId="29">#REF!</definedName>
    <definedName name="segments" localSheetId="53">#REF!</definedName>
    <definedName name="segments" localSheetId="37">#REF!</definedName>
    <definedName name="segments" localSheetId="7">#REF!</definedName>
    <definedName name="segments" localSheetId="8">#REF!</definedName>
    <definedName name="segments" localSheetId="6">#REF!</definedName>
    <definedName name="segments" localSheetId="9">#REF!</definedName>
    <definedName name="segments" localSheetId="34">#REF!</definedName>
    <definedName name="segments">#REF!</definedName>
    <definedName name="SEK_1.kv." localSheetId="39">#REF!</definedName>
    <definedName name="SEK_1.kv." localSheetId="18">#REF!</definedName>
    <definedName name="SEK_1.kv." localSheetId="12">#REF!</definedName>
    <definedName name="SEK_1.kv." localSheetId="33">#REF!</definedName>
    <definedName name="SEK_1.kv." localSheetId="32">#REF!</definedName>
    <definedName name="SEK_1.kv." localSheetId="52">#REF!</definedName>
    <definedName name="SEK_1.kv." localSheetId="26">#REF!</definedName>
    <definedName name="SEK_1.kv." localSheetId="35">#REF!</definedName>
    <definedName name="SEK_1.kv." localSheetId="36">#REF!</definedName>
    <definedName name="SEK_1.kv." localSheetId="55">#REF!</definedName>
    <definedName name="SEK_1.kv." localSheetId="4">#REF!</definedName>
    <definedName name="SEK_1.kv." localSheetId="16">#REF!</definedName>
    <definedName name="SEK_1.kv." localSheetId="29">#REF!</definedName>
    <definedName name="SEK_1.kv." localSheetId="53">#REF!</definedName>
    <definedName name="SEK_1.kv." localSheetId="37">#REF!</definedName>
    <definedName name="SEK_1.kv." localSheetId="7">#REF!</definedName>
    <definedName name="SEK_1.kv." localSheetId="8">#REF!</definedName>
    <definedName name="SEK_1.kv." localSheetId="6">#REF!</definedName>
    <definedName name="SEK_1.kv." localSheetId="9">#REF!</definedName>
    <definedName name="SEK_1.kv." localSheetId="34">#REF!</definedName>
    <definedName name="SEK_1.kv.">#REF!</definedName>
    <definedName name="SEK_2.kv." localSheetId="39">#REF!</definedName>
    <definedName name="SEK_2.kv." localSheetId="18">#REF!</definedName>
    <definedName name="SEK_2.kv." localSheetId="12">#REF!</definedName>
    <definedName name="SEK_2.kv." localSheetId="33">#REF!</definedName>
    <definedName name="SEK_2.kv." localSheetId="32">#REF!</definedName>
    <definedName name="SEK_2.kv." localSheetId="52">#REF!</definedName>
    <definedName name="SEK_2.kv." localSheetId="26">#REF!</definedName>
    <definedName name="SEK_2.kv." localSheetId="35">#REF!</definedName>
    <definedName name="SEK_2.kv." localSheetId="36">#REF!</definedName>
    <definedName name="SEK_2.kv." localSheetId="55">#REF!</definedName>
    <definedName name="SEK_2.kv." localSheetId="4">#REF!</definedName>
    <definedName name="SEK_2.kv." localSheetId="16">#REF!</definedName>
    <definedName name="SEK_2.kv." localSheetId="29">#REF!</definedName>
    <definedName name="SEK_2.kv." localSheetId="53">#REF!</definedName>
    <definedName name="SEK_2.kv." localSheetId="37">#REF!</definedName>
    <definedName name="SEK_2.kv." localSheetId="7">#REF!</definedName>
    <definedName name="SEK_2.kv." localSheetId="8">#REF!</definedName>
    <definedName name="SEK_2.kv." localSheetId="6">#REF!</definedName>
    <definedName name="SEK_2.kv." localSheetId="9">#REF!</definedName>
    <definedName name="SEK_2.kv." localSheetId="34">#REF!</definedName>
    <definedName name="SEK_2.kv.">#REF!</definedName>
    <definedName name="SEK_3.kv." localSheetId="39">#REF!</definedName>
    <definedName name="SEK_3.kv." localSheetId="18">#REF!</definedName>
    <definedName name="SEK_3.kv." localSheetId="12">#REF!</definedName>
    <definedName name="SEK_3.kv." localSheetId="33">#REF!</definedName>
    <definedName name="SEK_3.kv." localSheetId="32">#REF!</definedName>
    <definedName name="SEK_3.kv." localSheetId="52">#REF!</definedName>
    <definedName name="SEK_3.kv." localSheetId="26">#REF!</definedName>
    <definedName name="SEK_3.kv." localSheetId="35">#REF!</definedName>
    <definedName name="SEK_3.kv." localSheetId="36">#REF!</definedName>
    <definedName name="SEK_3.kv." localSheetId="55">#REF!</definedName>
    <definedName name="SEK_3.kv." localSheetId="4">#REF!</definedName>
    <definedName name="SEK_3.kv." localSheetId="16">#REF!</definedName>
    <definedName name="SEK_3.kv." localSheetId="29">#REF!</definedName>
    <definedName name="SEK_3.kv." localSheetId="53">#REF!</definedName>
    <definedName name="SEK_3.kv." localSheetId="37">#REF!</definedName>
    <definedName name="SEK_3.kv." localSheetId="7">#REF!</definedName>
    <definedName name="SEK_3.kv." localSheetId="8">#REF!</definedName>
    <definedName name="SEK_3.kv." localSheetId="6">#REF!</definedName>
    <definedName name="SEK_3.kv." localSheetId="9">#REF!</definedName>
    <definedName name="SEK_3.kv." localSheetId="34">#REF!</definedName>
    <definedName name="SEK_3.kv.">#REF!</definedName>
    <definedName name="SEK_30.06." localSheetId="39">#REF!</definedName>
    <definedName name="SEK_30.06." localSheetId="18">#REF!</definedName>
    <definedName name="SEK_30.06." localSheetId="12">#REF!</definedName>
    <definedName name="SEK_30.06." localSheetId="33">#REF!</definedName>
    <definedName name="SEK_30.06." localSheetId="32">#REF!</definedName>
    <definedName name="SEK_30.06." localSheetId="52">#REF!</definedName>
    <definedName name="SEK_30.06." localSheetId="26">#REF!</definedName>
    <definedName name="SEK_30.06." localSheetId="35">#REF!</definedName>
    <definedName name="SEK_30.06." localSheetId="36">#REF!</definedName>
    <definedName name="SEK_30.06." localSheetId="55">#REF!</definedName>
    <definedName name="SEK_30.06." localSheetId="4">#REF!</definedName>
    <definedName name="SEK_30.06." localSheetId="16">#REF!</definedName>
    <definedName name="SEK_30.06." localSheetId="29">#REF!</definedName>
    <definedName name="SEK_30.06." localSheetId="53">#REF!</definedName>
    <definedName name="SEK_30.06." localSheetId="37">#REF!</definedName>
    <definedName name="SEK_30.06." localSheetId="7">#REF!</definedName>
    <definedName name="SEK_30.06." localSheetId="8">#REF!</definedName>
    <definedName name="SEK_30.06." localSheetId="6">#REF!</definedName>
    <definedName name="SEK_30.06." localSheetId="9">#REF!</definedName>
    <definedName name="SEK_30.06." localSheetId="34">#REF!</definedName>
    <definedName name="SEK_30.06.">#REF!</definedName>
    <definedName name="SEK_30.09." localSheetId="39">#REF!</definedName>
    <definedName name="SEK_30.09." localSheetId="18">#REF!</definedName>
    <definedName name="SEK_30.09." localSheetId="12">#REF!</definedName>
    <definedName name="SEK_30.09." localSheetId="33">#REF!</definedName>
    <definedName name="SEK_30.09." localSheetId="32">#REF!</definedName>
    <definedName name="SEK_30.09." localSheetId="52">#REF!</definedName>
    <definedName name="SEK_30.09." localSheetId="26">#REF!</definedName>
    <definedName name="SEK_30.09." localSheetId="35">#REF!</definedName>
    <definedName name="SEK_30.09." localSheetId="36">#REF!</definedName>
    <definedName name="SEK_30.09." localSheetId="55">#REF!</definedName>
    <definedName name="SEK_30.09." localSheetId="4">#REF!</definedName>
    <definedName name="SEK_30.09." localSheetId="16">#REF!</definedName>
    <definedName name="SEK_30.09." localSheetId="29">#REF!</definedName>
    <definedName name="SEK_30.09." localSheetId="53">#REF!</definedName>
    <definedName name="SEK_30.09." localSheetId="37">#REF!</definedName>
    <definedName name="SEK_30.09." localSheetId="7">#REF!</definedName>
    <definedName name="SEK_30.09." localSheetId="8">#REF!</definedName>
    <definedName name="SEK_30.09." localSheetId="6">#REF!</definedName>
    <definedName name="SEK_30.09." localSheetId="9">#REF!</definedName>
    <definedName name="SEK_30.09." localSheetId="34">#REF!</definedName>
    <definedName name="SEK_30.09.">#REF!</definedName>
    <definedName name="SEK_31.03." localSheetId="39">#REF!</definedName>
    <definedName name="SEK_31.03." localSheetId="18">#REF!</definedName>
    <definedName name="SEK_31.03." localSheetId="12">#REF!</definedName>
    <definedName name="SEK_31.03." localSheetId="33">#REF!</definedName>
    <definedName name="SEK_31.03." localSheetId="32">#REF!</definedName>
    <definedName name="SEK_31.03." localSheetId="52">#REF!</definedName>
    <definedName name="SEK_31.03." localSheetId="26">#REF!</definedName>
    <definedName name="SEK_31.03." localSheetId="35">#REF!</definedName>
    <definedName name="SEK_31.03." localSheetId="36">#REF!</definedName>
    <definedName name="SEK_31.03." localSheetId="55">#REF!</definedName>
    <definedName name="SEK_31.03." localSheetId="4">#REF!</definedName>
    <definedName name="SEK_31.03." localSheetId="16">#REF!</definedName>
    <definedName name="SEK_31.03." localSheetId="29">#REF!</definedName>
    <definedName name="SEK_31.03." localSheetId="53">#REF!</definedName>
    <definedName name="SEK_31.03." localSheetId="37">#REF!</definedName>
    <definedName name="SEK_31.03." localSheetId="7">#REF!</definedName>
    <definedName name="SEK_31.03." localSheetId="8">#REF!</definedName>
    <definedName name="SEK_31.03." localSheetId="6">#REF!</definedName>
    <definedName name="SEK_31.03." localSheetId="9">#REF!</definedName>
    <definedName name="SEK_31.03." localSheetId="34">#REF!</definedName>
    <definedName name="SEK_31.03.">#REF!</definedName>
    <definedName name="SEK_4.kv." localSheetId="39">#REF!</definedName>
    <definedName name="SEK_4.kv." localSheetId="18">#REF!</definedName>
    <definedName name="SEK_4.kv." localSheetId="12">#REF!</definedName>
    <definedName name="SEK_4.kv." localSheetId="33">#REF!</definedName>
    <definedName name="SEK_4.kv." localSheetId="32">#REF!</definedName>
    <definedName name="SEK_4.kv." localSheetId="52">#REF!</definedName>
    <definedName name="SEK_4.kv." localSheetId="26">#REF!</definedName>
    <definedName name="SEK_4.kv." localSheetId="35">#REF!</definedName>
    <definedName name="SEK_4.kv." localSheetId="36">#REF!</definedName>
    <definedName name="SEK_4.kv." localSheetId="55">#REF!</definedName>
    <definedName name="SEK_4.kv." localSheetId="4">#REF!</definedName>
    <definedName name="SEK_4.kv." localSheetId="16">#REF!</definedName>
    <definedName name="SEK_4.kv." localSheetId="29">#REF!</definedName>
    <definedName name="SEK_4.kv." localSheetId="53">#REF!</definedName>
    <definedName name="SEK_4.kv." localSheetId="37">#REF!</definedName>
    <definedName name="SEK_4.kv." localSheetId="7">#REF!</definedName>
    <definedName name="SEK_4.kv." localSheetId="8">#REF!</definedName>
    <definedName name="SEK_4.kv." localSheetId="6">#REF!</definedName>
    <definedName name="SEK_4.kv." localSheetId="9">#REF!</definedName>
    <definedName name="SEK_4.kv." localSheetId="34">#REF!</definedName>
    <definedName name="SEK_4.kv.">#REF!</definedName>
    <definedName name="SEK_Primo" localSheetId="39">#REF!</definedName>
    <definedName name="SEK_Primo" localSheetId="18">#REF!</definedName>
    <definedName name="SEK_Primo" localSheetId="12">#REF!</definedName>
    <definedName name="SEK_Primo" localSheetId="33">#REF!</definedName>
    <definedName name="SEK_Primo" localSheetId="32">#REF!</definedName>
    <definedName name="SEK_Primo" localSheetId="52">#REF!</definedName>
    <definedName name="SEK_Primo" localSheetId="26">#REF!</definedName>
    <definedName name="SEK_Primo" localSheetId="35">#REF!</definedName>
    <definedName name="SEK_Primo" localSheetId="36">#REF!</definedName>
    <definedName name="SEK_Primo" localSheetId="55">#REF!</definedName>
    <definedName name="SEK_Primo" localSheetId="4">#REF!</definedName>
    <definedName name="SEK_Primo" localSheetId="16">#REF!</definedName>
    <definedName name="SEK_Primo" localSheetId="29">#REF!</definedName>
    <definedName name="SEK_Primo" localSheetId="53">#REF!</definedName>
    <definedName name="SEK_Primo" localSheetId="37">#REF!</definedName>
    <definedName name="SEK_Primo" localSheetId="7">#REF!</definedName>
    <definedName name="SEK_Primo" localSheetId="8">#REF!</definedName>
    <definedName name="SEK_Primo" localSheetId="6">#REF!</definedName>
    <definedName name="SEK_Primo" localSheetId="9">#REF!</definedName>
    <definedName name="SEK_Primo" localSheetId="34">#REF!</definedName>
    <definedName name="SEK_Primo">#REF!</definedName>
    <definedName name="SEK_Ultimo" localSheetId="39">#REF!</definedName>
    <definedName name="SEK_Ultimo" localSheetId="18">#REF!</definedName>
    <definedName name="SEK_Ultimo" localSheetId="12">#REF!</definedName>
    <definedName name="SEK_Ultimo" localSheetId="33">#REF!</definedName>
    <definedName name="SEK_Ultimo" localSheetId="32">#REF!</definedName>
    <definedName name="SEK_Ultimo" localSheetId="52">#REF!</definedName>
    <definedName name="SEK_Ultimo" localSheetId="26">#REF!</definedName>
    <definedName name="SEK_Ultimo" localSheetId="35">#REF!</definedName>
    <definedName name="SEK_Ultimo" localSheetId="36">#REF!</definedName>
    <definedName name="SEK_Ultimo" localSheetId="55">#REF!</definedName>
    <definedName name="SEK_Ultimo" localSheetId="4">#REF!</definedName>
    <definedName name="SEK_Ultimo" localSheetId="16">#REF!</definedName>
    <definedName name="SEK_Ultimo" localSheetId="29">#REF!</definedName>
    <definedName name="SEK_Ultimo" localSheetId="53">#REF!</definedName>
    <definedName name="SEK_Ultimo" localSheetId="37">#REF!</definedName>
    <definedName name="SEK_Ultimo" localSheetId="7">#REF!</definedName>
    <definedName name="SEK_Ultimo" localSheetId="8">#REF!</definedName>
    <definedName name="SEK_Ultimo" localSheetId="6">#REF!</definedName>
    <definedName name="SEK_Ultimo" localSheetId="9">#REF!</definedName>
    <definedName name="SEK_Ultimo" localSheetId="34">#REF!</definedName>
    <definedName name="SEK_Ultimo">#REF!</definedName>
    <definedName name="SekLastYear" localSheetId="39">[38]Valutakurser!$E$10</definedName>
    <definedName name="SekLastYear" localSheetId="52">[39]Valutakurser!$E$10</definedName>
    <definedName name="SekLastYear" localSheetId="35">[39]Valutakurser!$E$10</definedName>
    <definedName name="SekLastYear" localSheetId="36">[38]Valutakurser!$E$10</definedName>
    <definedName name="SekLastYear" localSheetId="55">[40]Valutakurser!$E$10</definedName>
    <definedName name="SekLastYear" localSheetId="29">[39]Valutakurser!$E$10</definedName>
    <definedName name="SekLastYear" localSheetId="53">[41]Valutakurser!$E$10</definedName>
    <definedName name="SekLastYear" localSheetId="7">[42]Valutakurser!$E$10</definedName>
    <definedName name="SekLastYear" localSheetId="8">[42]Valutakurser!$E$10</definedName>
    <definedName name="SekLastYear" localSheetId="6">[42]Valutakurser!$E$10</definedName>
    <definedName name="SekLastYear">[43]Valutakurser!$E$10</definedName>
    <definedName name="SEKm" localSheetId="39">#REF!</definedName>
    <definedName name="SEKm" localSheetId="18">#REF!</definedName>
    <definedName name="SEKm" localSheetId="12">#REF!</definedName>
    <definedName name="SEKm" localSheetId="33">#REF!</definedName>
    <definedName name="SEKm" localSheetId="32">#REF!</definedName>
    <definedName name="SEKm" localSheetId="52">#REF!</definedName>
    <definedName name="SEKm" localSheetId="26">#REF!</definedName>
    <definedName name="SEKm" localSheetId="35">#REF!</definedName>
    <definedName name="SEKm" localSheetId="36">#REF!</definedName>
    <definedName name="SEKm" localSheetId="55">#REF!</definedName>
    <definedName name="SEKm" localSheetId="4">#REF!</definedName>
    <definedName name="SEKm" localSheetId="16">#REF!</definedName>
    <definedName name="SEKm" localSheetId="29">#REF!</definedName>
    <definedName name="SEKm" localSheetId="53">#REF!</definedName>
    <definedName name="SEKm" localSheetId="37">#REF!</definedName>
    <definedName name="SEKm" localSheetId="7">#REF!</definedName>
    <definedName name="SEKm" localSheetId="8">#REF!</definedName>
    <definedName name="SEKm" localSheetId="6">#REF!</definedName>
    <definedName name="SEKm" localSheetId="9">#REF!</definedName>
    <definedName name="SEKm" localSheetId="34">#REF!</definedName>
    <definedName name="SEKm">#REF!</definedName>
    <definedName name="sg" localSheetId="39" hidden="1">{"5 * utfall + budget",#N/A,FALSE,"T-0298";"5 * bolag",#N/A,FALSE,"T-0298";"Unibank, utfall alla",#N/A,FALSE,"T-0298";#N/A,#N/A,FALSE,"Koncernskulder";#N/A,#N/A,FALSE,"Koncernfakturering"}</definedName>
    <definedName name="sg" localSheetId="18" hidden="1">{"5 * utfall + budget",#N/A,FALSE,"T-0298";"5 * bolag",#N/A,FALSE,"T-0298";"Unibank, utfall alla",#N/A,FALSE,"T-0298";#N/A,#N/A,FALSE,"Koncernskulder";#N/A,#N/A,FALSE,"Koncernfakturering"}</definedName>
    <definedName name="sg" localSheetId="12" hidden="1">{"5 * utfall + budget",#N/A,FALSE,"T-0298";"5 * bolag",#N/A,FALSE,"T-0298";"Unibank, utfall alla",#N/A,FALSE,"T-0298";#N/A,#N/A,FALSE,"Koncernskulder";#N/A,#N/A,FALSE,"Koncernfakturering"}</definedName>
    <definedName name="sg" localSheetId="1" hidden="1">{"5 * utfall + budget",#N/A,FALSE,"T-0298";"5 * bolag",#N/A,FALSE,"T-0298";"Unibank, utfall alla",#N/A,FALSE,"T-0298";#N/A,#N/A,FALSE,"Koncernskulder";#N/A,#N/A,FALSE,"Koncernfakturering"}</definedName>
    <definedName name="sg" localSheetId="33" hidden="1">{"5 * utfall + budget",#N/A,FALSE,"T-0298";"5 * bolag",#N/A,FALSE,"T-0298";"Unibank, utfall alla",#N/A,FALSE,"T-0298";#N/A,#N/A,FALSE,"Koncernskulder";#N/A,#N/A,FALSE,"Koncernfakturering"}</definedName>
    <definedName name="sg" localSheetId="32" hidden="1">{"5 * utfall + budget",#N/A,FALSE,"T-0298";"5 * bolag",#N/A,FALSE,"T-0298";"Unibank, utfall alla",#N/A,FALSE,"T-0298";#N/A,#N/A,FALSE,"Koncernskulder";#N/A,#N/A,FALSE,"Koncernfakturering"}</definedName>
    <definedName name="sg" localSheetId="52" hidden="1">{"5 * utfall + budget",#N/A,FALSE,"T-0298";"5 * bolag",#N/A,FALSE,"T-0298";"Unibank, utfall alla",#N/A,FALSE,"T-0298";#N/A,#N/A,FALSE,"Koncernskulder";#N/A,#N/A,FALSE,"Koncernfakturering"}</definedName>
    <definedName name="sg" localSheetId="26" hidden="1">{"5 * utfall + budget",#N/A,FALSE,"T-0298";"5 * bolag",#N/A,FALSE,"T-0298";"Unibank, utfall alla",#N/A,FALSE,"T-0298";#N/A,#N/A,FALSE,"Koncernskulder";#N/A,#N/A,FALSE,"Koncernfakturering"}</definedName>
    <definedName name="sg" localSheetId="35" hidden="1">{"5 * utfall + budget",#N/A,FALSE,"T-0298";"5 * bolag",#N/A,FALSE,"T-0298";"Unibank, utfall alla",#N/A,FALSE,"T-0298";#N/A,#N/A,FALSE,"Koncernskulder";#N/A,#N/A,FALSE,"Koncernfakturering"}</definedName>
    <definedName name="sg" localSheetId="36" hidden="1">{"5 * utfall + budget",#N/A,FALSE,"T-0298";"5 * bolag",#N/A,FALSE,"T-0298";"Unibank, utfall alla",#N/A,FALSE,"T-0298";#N/A,#N/A,FALSE,"Koncernskulder";#N/A,#N/A,FALSE,"Koncernfakturering"}</definedName>
    <definedName name="sg" localSheetId="55" hidden="1">{"5 * utfall + budget",#N/A,FALSE,"T-0298";"5 * bolag",#N/A,FALSE,"T-0298";"Unibank, utfall alla",#N/A,FALSE,"T-0298";#N/A,#N/A,FALSE,"Koncernskulder";#N/A,#N/A,FALSE,"Koncernfakturering"}</definedName>
    <definedName name="sg" localSheetId="4" hidden="1">{"5 * utfall + budget",#N/A,FALSE,"T-0298";"5 * bolag",#N/A,FALSE,"T-0298";"Unibank, utfall alla",#N/A,FALSE,"T-0298";#N/A,#N/A,FALSE,"Koncernskulder";#N/A,#N/A,FALSE,"Koncernfakturering"}</definedName>
    <definedName name="sg" localSheetId="16" hidden="1">{"5 * utfall + budget",#N/A,FALSE,"T-0298";"5 * bolag",#N/A,FALSE,"T-0298";"Unibank, utfall alla",#N/A,FALSE,"T-0298";#N/A,#N/A,FALSE,"Koncernskulder";#N/A,#N/A,FALSE,"Koncernfakturering"}</definedName>
    <definedName name="sg" localSheetId="29" hidden="1">{"5 * utfall + budget",#N/A,FALSE,"T-0298";"5 * bolag",#N/A,FALSE,"T-0298";"Unibank, utfall alla",#N/A,FALSE,"T-0298";#N/A,#N/A,FALSE,"Koncernskulder";#N/A,#N/A,FALSE,"Koncernfakturering"}</definedName>
    <definedName name="sg" localSheetId="53" hidden="1">{"5 * utfall + budget",#N/A,FALSE,"T-0298";"5 * bolag",#N/A,FALSE,"T-0298";"Unibank, utfall alla",#N/A,FALSE,"T-0298";#N/A,#N/A,FALSE,"Koncernskulder";#N/A,#N/A,FALSE,"Koncernfakturering"}</definedName>
    <definedName name="sg" localSheetId="37" hidden="1">{"5 * utfall + budget",#N/A,FALSE,"T-0298";"5 * bolag",#N/A,FALSE,"T-0298";"Unibank, utfall alla",#N/A,FALSE,"T-0298";#N/A,#N/A,FALSE,"Koncernskulder";#N/A,#N/A,FALSE,"Koncernfakturering"}</definedName>
    <definedName name="sg" localSheetId="7" hidden="1">{"5 * utfall + budget",#N/A,FALSE,"T-0298";"5 * bolag",#N/A,FALSE,"T-0298";"Unibank, utfall alla",#N/A,FALSE,"T-0298";#N/A,#N/A,FALSE,"Koncernskulder";#N/A,#N/A,FALSE,"Koncernfakturering"}</definedName>
    <definedName name="sg" localSheetId="8" hidden="1">{"5 * utfall + budget",#N/A,FALSE,"T-0298";"5 * bolag",#N/A,FALSE,"T-0298";"Unibank, utfall alla",#N/A,FALSE,"T-0298";#N/A,#N/A,FALSE,"Koncernskulder";#N/A,#N/A,FALSE,"Koncernfakturering"}</definedName>
    <definedName name="sg" localSheetId="6" hidden="1">{"5 * utfall + budget",#N/A,FALSE,"T-0298";"5 * bolag",#N/A,FALSE,"T-0298";"Unibank, utfall alla",#N/A,FALSE,"T-0298";#N/A,#N/A,FALSE,"Koncernskulder";#N/A,#N/A,FALSE,"Koncernfakturering"}</definedName>
    <definedName name="sg" localSheetId="44" hidden="1">{"5 * utfall + budget",#N/A,FALSE,"T-0298";"5 * bolag",#N/A,FALSE,"T-0298";"Unibank, utfall alla",#N/A,FALSE,"T-0298";#N/A,#N/A,FALSE,"Koncernskulder";#N/A,#N/A,FALSE,"Koncernfakturering"}</definedName>
    <definedName name="sg" localSheetId="40" hidden="1">{"5 * utfall + budget",#N/A,FALSE,"T-0298";"5 * bolag",#N/A,FALSE,"T-0298";"Unibank, utfall alla",#N/A,FALSE,"T-0298";#N/A,#N/A,FALSE,"Koncernskulder";#N/A,#N/A,FALSE,"Koncernfakturering"}</definedName>
    <definedName name="sg" localSheetId="9" hidden="1">{"5 * utfall + budget",#N/A,FALSE,"T-0298";"5 * bolag",#N/A,FALSE,"T-0298";"Unibank, utfall alla",#N/A,FALSE,"T-0298";#N/A,#N/A,FALSE,"Koncernskulder";#N/A,#N/A,FALSE,"Koncernfakturering"}</definedName>
    <definedName name="sg" localSheetId="38" hidden="1">{"5 * utfall + budget",#N/A,FALSE,"T-0298";"5 * bolag",#N/A,FALSE,"T-0298";"Unibank, utfall alla",#N/A,FALSE,"T-0298";#N/A,#N/A,FALSE,"Koncernskulder";#N/A,#N/A,FALSE,"Koncernfakturering"}</definedName>
    <definedName name="sg" localSheetId="34" hidden="1">{"5 * utfall + budget",#N/A,FALSE,"T-0298";"5 * bolag",#N/A,FALSE,"T-0298";"Unibank, utfall alla",#N/A,FALSE,"T-0298";#N/A,#N/A,FALSE,"Koncernskulder";#N/A,#N/A,FALSE,"Koncernfakturering"}</definedName>
    <definedName name="sg" hidden="1">{"5 * utfall + budget",#N/A,FALSE,"T-0298";"5 * bolag",#N/A,FALSE,"T-0298";"Unibank, utfall alla",#N/A,FALSE,"T-0298";#N/A,#N/A,FALSE,"Koncernskulder";#N/A,#N/A,FALSE,"Koncernfakturering"}</definedName>
    <definedName name="shareholder" localSheetId="39">#REF!</definedName>
    <definedName name="shareholder" localSheetId="18">#REF!</definedName>
    <definedName name="shareholder" localSheetId="12">#REF!</definedName>
    <definedName name="shareholder" localSheetId="33">#REF!</definedName>
    <definedName name="shareholder" localSheetId="32">#REF!</definedName>
    <definedName name="shareholder" localSheetId="52">#REF!</definedName>
    <definedName name="shareholder" localSheetId="26">#REF!</definedName>
    <definedName name="shareholder" localSheetId="35">#REF!</definedName>
    <definedName name="shareholder" localSheetId="36">#REF!</definedName>
    <definedName name="shareholder" localSheetId="55">#REF!</definedName>
    <definedName name="shareholder" localSheetId="4">#REF!</definedName>
    <definedName name="shareholder" localSheetId="16">#REF!</definedName>
    <definedName name="shareholder" localSheetId="29">#REF!</definedName>
    <definedName name="shareholder" localSheetId="53">#REF!</definedName>
    <definedName name="shareholder" localSheetId="37">#REF!</definedName>
    <definedName name="shareholder" localSheetId="7">#REF!</definedName>
    <definedName name="shareholder" localSheetId="8">#REF!</definedName>
    <definedName name="shareholder" localSheetId="6">#REF!</definedName>
    <definedName name="shareholder" localSheetId="9">#REF!</definedName>
    <definedName name="shareholder" localSheetId="34">#REF!</definedName>
    <definedName name="shareholder">#REF!</definedName>
    <definedName name="Shipping" localSheetId="39">#REF!</definedName>
    <definedName name="Shipping" localSheetId="18">#REF!</definedName>
    <definedName name="Shipping" localSheetId="12">#REF!</definedName>
    <definedName name="Shipping" localSheetId="33">#REF!</definedName>
    <definedName name="Shipping" localSheetId="32">#REF!</definedName>
    <definedName name="Shipping" localSheetId="52">#REF!</definedName>
    <definedName name="Shipping" localSheetId="26">#REF!</definedName>
    <definedName name="Shipping" localSheetId="35">#REF!</definedName>
    <definedName name="Shipping" localSheetId="36">#REF!</definedName>
    <definedName name="Shipping" localSheetId="55">#REF!</definedName>
    <definedName name="Shipping" localSheetId="4">#REF!</definedName>
    <definedName name="Shipping" localSheetId="16">#REF!</definedName>
    <definedName name="Shipping" localSheetId="29">#REF!</definedName>
    <definedName name="Shipping" localSheetId="53">#REF!</definedName>
    <definedName name="Shipping" localSheetId="37">#REF!</definedName>
    <definedName name="Shipping" localSheetId="7">#REF!</definedName>
    <definedName name="Shipping" localSheetId="8">#REF!</definedName>
    <definedName name="Shipping" localSheetId="6">#REF!</definedName>
    <definedName name="Shipping" localSheetId="9">#REF!</definedName>
    <definedName name="Shipping" localSheetId="34">#REF!</definedName>
    <definedName name="Shipping">#REF!</definedName>
    <definedName name="SOSI" localSheetId="39">#REF!</definedName>
    <definedName name="SOSI" localSheetId="18">#REF!</definedName>
    <definedName name="SOSI" localSheetId="12">#REF!</definedName>
    <definedName name="SOSI" localSheetId="33">#REF!</definedName>
    <definedName name="SOSI" localSheetId="32">#REF!</definedName>
    <definedName name="SOSI" localSheetId="52">#REF!</definedName>
    <definedName name="SOSI" localSheetId="26">#REF!</definedName>
    <definedName name="SOSI" localSheetId="35">#REF!</definedName>
    <definedName name="SOSI" localSheetId="36">#REF!</definedName>
    <definedName name="SOSI" localSheetId="55">#REF!</definedName>
    <definedName name="SOSI" localSheetId="4">#REF!</definedName>
    <definedName name="SOSI" localSheetId="16">#REF!</definedName>
    <definedName name="SOSI" localSheetId="29">#REF!</definedName>
    <definedName name="SOSI" localSheetId="53">#REF!</definedName>
    <definedName name="SOSI" localSheetId="37">#REF!</definedName>
    <definedName name="SOSI" localSheetId="7">#REF!</definedName>
    <definedName name="SOSI" localSheetId="8">#REF!</definedName>
    <definedName name="SOSI" localSheetId="6">#REF!</definedName>
    <definedName name="SOSI" localSheetId="9">#REF!</definedName>
    <definedName name="SOSI" localSheetId="34">#REF!</definedName>
    <definedName name="SOSI">#REF!</definedName>
    <definedName name="Source_file" localSheetId="39">[57]Sheet1!$B$4</definedName>
    <definedName name="Source_file" localSheetId="52">[58]Sheet1!$B$4</definedName>
    <definedName name="Source_file" localSheetId="35">[58]Sheet1!$B$4</definedName>
    <definedName name="Source_file" localSheetId="36">[57]Sheet1!$B$4</definedName>
    <definedName name="Source_file" localSheetId="55">[59]Sheet1!$B$4</definedName>
    <definedName name="Source_file" localSheetId="29">[58]Sheet1!$B$4</definedName>
    <definedName name="Source_file" localSheetId="53">[60]Sheet1!$B$4</definedName>
    <definedName name="Source_file" localSheetId="7">[61]Sheet1!$B$4</definedName>
    <definedName name="Source_file" localSheetId="8">[61]Sheet1!$B$4</definedName>
    <definedName name="Source_file" localSheetId="6">[61]Sheet1!$B$4</definedName>
    <definedName name="Source_file">[62]Sheet1!$B$4</definedName>
    <definedName name="start" localSheetId="39">#REF!</definedName>
    <definedName name="start" localSheetId="18">#REF!</definedName>
    <definedName name="start" localSheetId="12">#REF!</definedName>
    <definedName name="start" localSheetId="33">#REF!</definedName>
    <definedName name="start" localSheetId="32">#REF!</definedName>
    <definedName name="start" localSheetId="52">#REF!</definedName>
    <definedName name="start" localSheetId="26">#REF!</definedName>
    <definedName name="start" localSheetId="35">#REF!</definedName>
    <definedName name="start" localSheetId="36">#REF!</definedName>
    <definedName name="start" localSheetId="55">#REF!</definedName>
    <definedName name="start" localSheetId="4">#REF!</definedName>
    <definedName name="start" localSheetId="16">#REF!</definedName>
    <definedName name="start" localSheetId="29">#REF!</definedName>
    <definedName name="start" localSheetId="53">#REF!</definedName>
    <definedName name="start" localSheetId="37">#REF!</definedName>
    <definedName name="start" localSheetId="7">#REF!</definedName>
    <definedName name="start" localSheetId="8">#REF!</definedName>
    <definedName name="start" localSheetId="6">#REF!</definedName>
    <definedName name="start" localSheetId="9">#REF!</definedName>
    <definedName name="start" localSheetId="34">#REF!</definedName>
    <definedName name="start">#REF!</definedName>
    <definedName name="statutory" localSheetId="39">#REF!</definedName>
    <definedName name="statutory" localSheetId="18">#REF!</definedName>
    <definedName name="statutory" localSheetId="12">#REF!</definedName>
    <definedName name="statutory" localSheetId="33">#REF!</definedName>
    <definedName name="statutory" localSheetId="32">#REF!</definedName>
    <definedName name="statutory" localSheetId="52">#REF!</definedName>
    <definedName name="statutory" localSheetId="26">#REF!</definedName>
    <definedName name="statutory" localSheetId="35">#REF!</definedName>
    <definedName name="statutory" localSheetId="36">#REF!</definedName>
    <definedName name="statutory" localSheetId="55">#REF!</definedName>
    <definedName name="statutory" localSheetId="4">#REF!</definedName>
    <definedName name="statutory" localSheetId="16">#REF!</definedName>
    <definedName name="statutory" localSheetId="29">#REF!</definedName>
    <definedName name="statutory" localSheetId="53">#REF!</definedName>
    <definedName name="statutory" localSheetId="37">#REF!</definedName>
    <definedName name="statutory" localSheetId="7">#REF!</definedName>
    <definedName name="statutory" localSheetId="8">#REF!</definedName>
    <definedName name="statutory" localSheetId="6">#REF!</definedName>
    <definedName name="statutory" localSheetId="9">#REF!</definedName>
    <definedName name="statutory" localSheetId="34">#REF!</definedName>
    <definedName name="statutory">#REF!</definedName>
    <definedName name="Statutory_Income_Statement" localSheetId="39">#REF!</definedName>
    <definedName name="Statutory_Income_Statement" localSheetId="18">#REF!</definedName>
    <definedName name="Statutory_Income_Statement" localSheetId="12">#REF!</definedName>
    <definedName name="Statutory_Income_Statement" localSheetId="33">#REF!</definedName>
    <definedName name="Statutory_Income_Statement" localSheetId="32">#REF!</definedName>
    <definedName name="Statutory_Income_Statement" localSheetId="52">#REF!</definedName>
    <definedName name="Statutory_Income_Statement" localSheetId="26">#REF!</definedName>
    <definedName name="Statutory_Income_Statement" localSheetId="35">#REF!</definedName>
    <definedName name="Statutory_Income_Statement" localSheetId="36">#REF!</definedName>
    <definedName name="Statutory_Income_Statement" localSheetId="55">#REF!</definedName>
    <definedName name="Statutory_Income_Statement" localSheetId="4">#REF!</definedName>
    <definedName name="Statutory_Income_Statement" localSheetId="16">#REF!</definedName>
    <definedName name="Statutory_Income_Statement" localSheetId="29">#REF!</definedName>
    <definedName name="Statutory_Income_Statement" localSheetId="53">#REF!</definedName>
    <definedName name="Statutory_Income_Statement" localSheetId="37">#REF!</definedName>
    <definedName name="Statutory_Income_Statement" localSheetId="7">#REF!</definedName>
    <definedName name="Statutory_Income_Statement" localSheetId="8">#REF!</definedName>
    <definedName name="Statutory_Income_Statement" localSheetId="6">#REF!</definedName>
    <definedName name="Statutory_Income_Statement" localSheetId="9">#REF!</definedName>
    <definedName name="Statutory_Income_Statement" localSheetId="34">#REF!</definedName>
    <definedName name="Statutory_Income_Statement">#REF!</definedName>
    <definedName name="stop" localSheetId="39">#REF!</definedName>
    <definedName name="stop" localSheetId="18">#REF!</definedName>
    <definedName name="stop" localSheetId="12">#REF!</definedName>
    <definedName name="stop" localSheetId="33">#REF!</definedName>
    <definedName name="stop" localSheetId="32">#REF!</definedName>
    <definedName name="stop" localSheetId="52">#REF!</definedName>
    <definedName name="stop" localSheetId="26">#REF!</definedName>
    <definedName name="stop" localSheetId="35">#REF!</definedName>
    <definedName name="stop" localSheetId="36">#REF!</definedName>
    <definedName name="stop" localSheetId="55">#REF!</definedName>
    <definedName name="stop" localSheetId="4">#REF!</definedName>
    <definedName name="stop" localSheetId="16">#REF!</definedName>
    <definedName name="stop" localSheetId="29">#REF!</definedName>
    <definedName name="stop" localSheetId="53">#REF!</definedName>
    <definedName name="stop" localSheetId="37">#REF!</definedName>
    <definedName name="stop" localSheetId="7">#REF!</definedName>
    <definedName name="stop" localSheetId="8">#REF!</definedName>
    <definedName name="stop" localSheetId="6">#REF!</definedName>
    <definedName name="stop" localSheetId="9">#REF!</definedName>
    <definedName name="stop" localSheetId="34">#REF!</definedName>
    <definedName name="stop">#REF!</definedName>
    <definedName name="Sweden" localSheetId="39">[51]Sheet1!$C$20</definedName>
    <definedName name="Sweden" localSheetId="52">[52]Sheet1!$C$20</definedName>
    <definedName name="Sweden" localSheetId="35">[52]Sheet1!$C$20</definedName>
    <definedName name="Sweden" localSheetId="36">[51]Sheet1!$C$20</definedName>
    <definedName name="Sweden" localSheetId="55">[53]Sheet1!$C$20</definedName>
    <definedName name="Sweden" localSheetId="29">[52]Sheet1!$C$20</definedName>
    <definedName name="Sweden" localSheetId="53">[54]Sheet1!$C$20</definedName>
    <definedName name="Sweden" localSheetId="7">[55]Sheet1!$C$20</definedName>
    <definedName name="Sweden" localSheetId="8">[55]Sheet1!$C$20</definedName>
    <definedName name="Sweden" localSheetId="6">[55]Sheet1!$C$20</definedName>
    <definedName name="Sweden">[56]Sheet1!$C$20</definedName>
    <definedName name="TASESUOM" localSheetId="39">#REF!</definedName>
    <definedName name="TASESUOM" localSheetId="18">#REF!</definedName>
    <definedName name="TASESUOM" localSheetId="12">#REF!</definedName>
    <definedName name="TASESUOM" localSheetId="33">#REF!</definedName>
    <definedName name="TASESUOM" localSheetId="32">#REF!</definedName>
    <definedName name="TASESUOM" localSheetId="52">#REF!</definedName>
    <definedName name="TASESUOM" localSheetId="26">#REF!</definedName>
    <definedName name="TASESUOM" localSheetId="35">#REF!</definedName>
    <definedName name="TASESUOM" localSheetId="36">#REF!</definedName>
    <definedName name="TASESUOM" localSheetId="55">#REF!</definedName>
    <definedName name="TASESUOM" localSheetId="4">#REF!</definedName>
    <definedName name="TASESUOM" localSheetId="16">#REF!</definedName>
    <definedName name="TASESUOM" localSheetId="29">#REF!</definedName>
    <definedName name="TASESUOM" localSheetId="53">#REF!</definedName>
    <definedName name="TASESUOM" localSheetId="37">#REF!</definedName>
    <definedName name="TASESUOM" localSheetId="7">#REF!</definedName>
    <definedName name="TASESUOM" localSheetId="8">#REF!</definedName>
    <definedName name="TASESUOM" localSheetId="6">#REF!</definedName>
    <definedName name="TASESUOM" localSheetId="9">#REF!</definedName>
    <definedName name="TASESUOM" localSheetId="34">#REF!</definedName>
    <definedName name="TASESUOM">#REF!</definedName>
    <definedName name="tfp" localSheetId="39" hidden="1">{"5 * utfall + budget",#N/A,FALSE,"T-0298";"5 * bolag",#N/A,FALSE,"T-0298";"Unibank, utfall alla",#N/A,FALSE,"T-0298";#N/A,#N/A,FALSE,"Koncernskulder";#N/A,#N/A,FALSE,"Koncernfakturering"}</definedName>
    <definedName name="tfp" localSheetId="18" hidden="1">{"5 * utfall + budget",#N/A,FALSE,"T-0298";"5 * bolag",#N/A,FALSE,"T-0298";"Unibank, utfall alla",#N/A,FALSE,"T-0298";#N/A,#N/A,FALSE,"Koncernskulder";#N/A,#N/A,FALSE,"Koncernfakturering"}</definedName>
    <definedName name="tfp" localSheetId="12" hidden="1">{"5 * utfall + budget",#N/A,FALSE,"T-0298";"5 * bolag",#N/A,FALSE,"T-0298";"Unibank, utfall alla",#N/A,FALSE,"T-0298";#N/A,#N/A,FALSE,"Koncernskulder";#N/A,#N/A,FALSE,"Koncernfakturering"}</definedName>
    <definedName name="tfp" localSheetId="1" hidden="1">{"5 * utfall + budget",#N/A,FALSE,"T-0298";"5 * bolag",#N/A,FALSE,"T-0298";"Unibank, utfall alla",#N/A,FALSE,"T-0298";#N/A,#N/A,FALSE,"Koncernskulder";#N/A,#N/A,FALSE,"Koncernfakturering"}</definedName>
    <definedName name="tfp" localSheetId="33" hidden="1">{"5 * utfall + budget",#N/A,FALSE,"T-0298";"5 * bolag",#N/A,FALSE,"T-0298";"Unibank, utfall alla",#N/A,FALSE,"T-0298";#N/A,#N/A,FALSE,"Koncernskulder";#N/A,#N/A,FALSE,"Koncernfakturering"}</definedName>
    <definedName name="tfp" localSheetId="32" hidden="1">{"5 * utfall + budget",#N/A,FALSE,"T-0298";"5 * bolag",#N/A,FALSE,"T-0298";"Unibank, utfall alla",#N/A,FALSE,"T-0298";#N/A,#N/A,FALSE,"Koncernskulder";#N/A,#N/A,FALSE,"Koncernfakturering"}</definedName>
    <definedName name="tfp" localSheetId="52" hidden="1">{"5 * utfall + budget",#N/A,FALSE,"T-0298";"5 * bolag",#N/A,FALSE,"T-0298";"Unibank, utfall alla",#N/A,FALSE,"T-0298";#N/A,#N/A,FALSE,"Koncernskulder";#N/A,#N/A,FALSE,"Koncernfakturering"}</definedName>
    <definedName name="tfp" localSheetId="26" hidden="1">{"5 * utfall + budget",#N/A,FALSE,"T-0298";"5 * bolag",#N/A,FALSE,"T-0298";"Unibank, utfall alla",#N/A,FALSE,"T-0298";#N/A,#N/A,FALSE,"Koncernskulder";#N/A,#N/A,FALSE,"Koncernfakturering"}</definedName>
    <definedName name="tfp" localSheetId="35" hidden="1">{"5 * utfall + budget",#N/A,FALSE,"T-0298";"5 * bolag",#N/A,FALSE,"T-0298";"Unibank, utfall alla",#N/A,FALSE,"T-0298";#N/A,#N/A,FALSE,"Koncernskulder";#N/A,#N/A,FALSE,"Koncernfakturering"}</definedName>
    <definedName name="tfp" localSheetId="36" hidden="1">{"5 * utfall + budget",#N/A,FALSE,"T-0298";"5 * bolag",#N/A,FALSE,"T-0298";"Unibank, utfall alla",#N/A,FALSE,"T-0298";#N/A,#N/A,FALSE,"Koncernskulder";#N/A,#N/A,FALSE,"Koncernfakturering"}</definedName>
    <definedName name="tfp" localSheetId="55" hidden="1">{"5 * utfall + budget",#N/A,FALSE,"T-0298";"5 * bolag",#N/A,FALSE,"T-0298";"Unibank, utfall alla",#N/A,FALSE,"T-0298";#N/A,#N/A,FALSE,"Koncernskulder";#N/A,#N/A,FALSE,"Koncernfakturering"}</definedName>
    <definedName name="tfp" localSheetId="4" hidden="1">{"5 * utfall + budget",#N/A,FALSE,"T-0298";"5 * bolag",#N/A,FALSE,"T-0298";"Unibank, utfall alla",#N/A,FALSE,"T-0298";#N/A,#N/A,FALSE,"Koncernskulder";#N/A,#N/A,FALSE,"Koncernfakturering"}</definedName>
    <definedName name="tfp" localSheetId="16" hidden="1">{"5 * utfall + budget",#N/A,FALSE,"T-0298";"5 * bolag",#N/A,FALSE,"T-0298";"Unibank, utfall alla",#N/A,FALSE,"T-0298";#N/A,#N/A,FALSE,"Koncernskulder";#N/A,#N/A,FALSE,"Koncernfakturering"}</definedName>
    <definedName name="tfp" localSheetId="29" hidden="1">{"5 * utfall + budget",#N/A,FALSE,"T-0298";"5 * bolag",#N/A,FALSE,"T-0298";"Unibank, utfall alla",#N/A,FALSE,"T-0298";#N/A,#N/A,FALSE,"Koncernskulder";#N/A,#N/A,FALSE,"Koncernfakturering"}</definedName>
    <definedName name="tfp" localSheetId="53" hidden="1">{"5 * utfall + budget",#N/A,FALSE,"T-0298";"5 * bolag",#N/A,FALSE,"T-0298";"Unibank, utfall alla",#N/A,FALSE,"T-0298";#N/A,#N/A,FALSE,"Koncernskulder";#N/A,#N/A,FALSE,"Koncernfakturering"}</definedName>
    <definedName name="tfp" localSheetId="37" hidden="1">{"5 * utfall + budget",#N/A,FALSE,"T-0298";"5 * bolag",#N/A,FALSE,"T-0298";"Unibank, utfall alla",#N/A,FALSE,"T-0298";#N/A,#N/A,FALSE,"Koncernskulder";#N/A,#N/A,FALSE,"Koncernfakturering"}</definedName>
    <definedName name="tfp" localSheetId="7" hidden="1">{"5 * utfall + budget",#N/A,FALSE,"T-0298";"5 * bolag",#N/A,FALSE,"T-0298";"Unibank, utfall alla",#N/A,FALSE,"T-0298";#N/A,#N/A,FALSE,"Koncernskulder";#N/A,#N/A,FALSE,"Koncernfakturering"}</definedName>
    <definedName name="tfp" localSheetId="8" hidden="1">{"5 * utfall + budget",#N/A,FALSE,"T-0298";"5 * bolag",#N/A,FALSE,"T-0298";"Unibank, utfall alla",#N/A,FALSE,"T-0298";#N/A,#N/A,FALSE,"Koncernskulder";#N/A,#N/A,FALSE,"Koncernfakturering"}</definedName>
    <definedName name="tfp" localSheetId="6" hidden="1">{"5 * utfall + budget",#N/A,FALSE,"T-0298";"5 * bolag",#N/A,FALSE,"T-0298";"Unibank, utfall alla",#N/A,FALSE,"T-0298";#N/A,#N/A,FALSE,"Koncernskulder";#N/A,#N/A,FALSE,"Koncernfakturering"}</definedName>
    <definedName name="tfp" localSheetId="44" hidden="1">{"5 * utfall + budget",#N/A,FALSE,"T-0298";"5 * bolag",#N/A,FALSE,"T-0298";"Unibank, utfall alla",#N/A,FALSE,"T-0298";#N/A,#N/A,FALSE,"Koncernskulder";#N/A,#N/A,FALSE,"Koncernfakturering"}</definedName>
    <definedName name="tfp" localSheetId="40" hidden="1">{"5 * utfall + budget",#N/A,FALSE,"T-0298";"5 * bolag",#N/A,FALSE,"T-0298";"Unibank, utfall alla",#N/A,FALSE,"T-0298";#N/A,#N/A,FALSE,"Koncernskulder";#N/A,#N/A,FALSE,"Koncernfakturering"}</definedName>
    <definedName name="tfp" localSheetId="9" hidden="1">{"5 * utfall + budget",#N/A,FALSE,"T-0298";"5 * bolag",#N/A,FALSE,"T-0298";"Unibank, utfall alla",#N/A,FALSE,"T-0298";#N/A,#N/A,FALSE,"Koncernskulder";#N/A,#N/A,FALSE,"Koncernfakturering"}</definedName>
    <definedName name="tfp" localSheetId="38" hidden="1">{"5 * utfall + budget",#N/A,FALSE,"T-0298";"5 * bolag",#N/A,FALSE,"T-0298";"Unibank, utfall alla",#N/A,FALSE,"T-0298";#N/A,#N/A,FALSE,"Koncernskulder";#N/A,#N/A,FALSE,"Koncernfakturering"}</definedName>
    <definedName name="tfp" localSheetId="34" hidden="1">{"5 * utfall + budget",#N/A,FALSE,"T-0298";"5 * bolag",#N/A,FALSE,"T-0298";"Unibank, utfall alla",#N/A,FALSE,"T-0298";#N/A,#N/A,FALSE,"Koncernskulder";#N/A,#N/A,FALSE,"Koncernfakturering"}</definedName>
    <definedName name="tfp" hidden="1">{"5 * utfall + budget",#N/A,FALSE,"T-0298";"5 * bolag",#N/A,FALSE,"T-0298";"Unibank, utfall alla",#N/A,FALSE,"T-0298";#N/A,#N/A,FALSE,"Koncernskulder";#N/A,#N/A,FALSE,"Koncernfakturering"}</definedName>
    <definedName name="TotalKol" localSheetId="39">[38]Investment_assets!$AX$1:$AY$65536</definedName>
    <definedName name="TotalKol" localSheetId="52">[39]Investment_assets!$AX$1:$AY$65536</definedName>
    <definedName name="TotalKol" localSheetId="35">[39]Investment_assets!$AX$1:$AY$65536</definedName>
    <definedName name="TotalKol" localSheetId="36">[38]Investment_assets!$AX$1:$AY$65536</definedName>
    <definedName name="TotalKol" localSheetId="55">[40]Investment_assets!$AX$1:$AY$65536</definedName>
    <definedName name="TotalKol" localSheetId="29">[39]Investment_assets!$AX$1:$AY$65536</definedName>
    <definedName name="TotalKol" localSheetId="53">[41]Investment_assets!$AX$1:$AY$65536</definedName>
    <definedName name="TotalKol" localSheetId="7">[42]Investment_assets!$AX$1:$AY$65536</definedName>
    <definedName name="TotalKol" localSheetId="8">[42]Investment_assets!$AX$1:$AY$65536</definedName>
    <definedName name="TotalKol" localSheetId="6">[42]Investment_assets!$AX$1:$AY$65536</definedName>
    <definedName name="TotalKol">[43]Investment_assets!$AX$1:$AY$65536</definedName>
    <definedName name="treasury" localSheetId="39">#REF!</definedName>
    <definedName name="treasury" localSheetId="18">#REF!</definedName>
    <definedName name="treasury" localSheetId="12">#REF!</definedName>
    <definedName name="treasury" localSheetId="33">#REF!</definedName>
    <definedName name="treasury" localSheetId="32">#REF!</definedName>
    <definedName name="treasury" localSheetId="52">#REF!</definedName>
    <definedName name="treasury" localSheetId="26">#REF!</definedName>
    <definedName name="treasury" localSheetId="35">#REF!</definedName>
    <definedName name="treasury" localSheetId="36">#REF!</definedName>
    <definedName name="treasury" localSheetId="55">#REF!</definedName>
    <definedName name="treasury" localSheetId="4">#REF!</definedName>
    <definedName name="treasury" localSheetId="16">#REF!</definedName>
    <definedName name="treasury" localSheetId="29">#REF!</definedName>
    <definedName name="treasury" localSheetId="53">#REF!</definedName>
    <definedName name="treasury" localSheetId="37">#REF!</definedName>
    <definedName name="treasury" localSheetId="7">#REF!</definedName>
    <definedName name="treasury" localSheetId="8">#REF!</definedName>
    <definedName name="treasury" localSheetId="6">#REF!</definedName>
    <definedName name="treasury" localSheetId="9">#REF!</definedName>
    <definedName name="treasury" localSheetId="34">#REF!</definedName>
    <definedName name="treasury">#REF!</definedName>
    <definedName name="TreasuryKeyFig" localSheetId="39">#REF!</definedName>
    <definedName name="TreasuryKeyFig" localSheetId="18">#REF!</definedName>
    <definedName name="TreasuryKeyFig" localSheetId="12">#REF!</definedName>
    <definedName name="TreasuryKeyFig" localSheetId="33">#REF!</definedName>
    <definedName name="TreasuryKeyFig" localSheetId="32">#REF!</definedName>
    <definedName name="TreasuryKeyFig" localSheetId="52">#REF!</definedName>
    <definedName name="TreasuryKeyFig" localSheetId="26">#REF!</definedName>
    <definedName name="TreasuryKeyFig" localSheetId="35">#REF!</definedName>
    <definedName name="TreasuryKeyFig" localSheetId="36">#REF!</definedName>
    <definedName name="TreasuryKeyFig" localSheetId="55">#REF!</definedName>
    <definedName name="TreasuryKeyFig" localSheetId="4">#REF!</definedName>
    <definedName name="TreasuryKeyFig" localSheetId="16">#REF!</definedName>
    <definedName name="TreasuryKeyFig" localSheetId="29">#REF!</definedName>
    <definedName name="TreasuryKeyFig" localSheetId="53">#REF!</definedName>
    <definedName name="TreasuryKeyFig" localSheetId="37">#REF!</definedName>
    <definedName name="TreasuryKeyFig" localSheetId="7">#REF!</definedName>
    <definedName name="TreasuryKeyFig" localSheetId="8">#REF!</definedName>
    <definedName name="TreasuryKeyFig" localSheetId="6">#REF!</definedName>
    <definedName name="TreasuryKeyFig" localSheetId="9">#REF!</definedName>
    <definedName name="TreasuryKeyFig" localSheetId="34">#REF!</definedName>
    <definedName name="TreasuryKeyFig">#REF!</definedName>
    <definedName name="TreasuryOP" localSheetId="39">#REF!</definedName>
    <definedName name="TreasuryOP" localSheetId="18">#REF!</definedName>
    <definedName name="TreasuryOP" localSheetId="12">#REF!</definedName>
    <definedName name="TreasuryOP" localSheetId="33">#REF!</definedName>
    <definedName name="TreasuryOP" localSheetId="32">#REF!</definedName>
    <definedName name="TreasuryOP" localSheetId="52">#REF!</definedName>
    <definedName name="TreasuryOP" localSheetId="26">#REF!</definedName>
    <definedName name="TreasuryOP" localSheetId="35">#REF!</definedName>
    <definedName name="TreasuryOP" localSheetId="36">#REF!</definedName>
    <definedName name="TreasuryOP" localSheetId="55">#REF!</definedName>
    <definedName name="TreasuryOP" localSheetId="4">#REF!</definedName>
    <definedName name="TreasuryOP" localSheetId="16">#REF!</definedName>
    <definedName name="TreasuryOP" localSheetId="29">#REF!</definedName>
    <definedName name="TreasuryOP" localSheetId="53">#REF!</definedName>
    <definedName name="TreasuryOP" localSheetId="37">#REF!</definedName>
    <definedName name="TreasuryOP" localSheetId="7">#REF!</definedName>
    <definedName name="TreasuryOP" localSheetId="8">#REF!</definedName>
    <definedName name="TreasuryOP" localSheetId="6">#REF!</definedName>
    <definedName name="TreasuryOP" localSheetId="9">#REF!</definedName>
    <definedName name="TreasuryOP" localSheetId="34">#REF!</definedName>
    <definedName name="TreasuryOP">#REF!</definedName>
    <definedName name="TULOS" localSheetId="39">#REF!</definedName>
    <definedName name="TULOS" localSheetId="18">#REF!</definedName>
    <definedName name="TULOS" localSheetId="12">#REF!</definedName>
    <definedName name="TULOS" localSheetId="33">#REF!</definedName>
    <definedName name="TULOS" localSheetId="32">#REF!</definedName>
    <definedName name="TULOS" localSheetId="52">#REF!</definedName>
    <definedName name="TULOS" localSheetId="26">#REF!</definedName>
    <definedName name="TULOS" localSheetId="35">#REF!</definedName>
    <definedName name="TULOS" localSheetId="36">#REF!</definedName>
    <definedName name="TULOS" localSheetId="55">#REF!</definedName>
    <definedName name="TULOS" localSheetId="4">#REF!</definedName>
    <definedName name="TULOS" localSheetId="16">#REF!</definedName>
    <definedName name="TULOS" localSheetId="29">#REF!</definedName>
    <definedName name="TULOS" localSheetId="53">#REF!</definedName>
    <definedName name="TULOS" localSheetId="37">#REF!</definedName>
    <definedName name="TULOS" localSheetId="7">#REF!</definedName>
    <definedName name="TULOS" localSheetId="8">#REF!</definedName>
    <definedName name="TULOS" localSheetId="6">#REF!</definedName>
    <definedName name="TULOS" localSheetId="9">#REF!</definedName>
    <definedName name="TULOS" localSheetId="34">#REF!</definedName>
    <definedName name="TULOS">#REF!</definedName>
    <definedName name="type" localSheetId="39">'[105]Schedule 8010'!$R$96:$S$98</definedName>
    <definedName name="type" localSheetId="52">'[106]Schedule 8010'!$R$96:$S$98</definedName>
    <definedName name="type" localSheetId="35">'[106]Schedule 8010'!$R$96:$S$98</definedName>
    <definedName name="type" localSheetId="36">'[105]Schedule 8010'!$R$96:$S$98</definedName>
    <definedName name="type" localSheetId="55">'[107]Schedule 8010'!$R$96:$S$98</definedName>
    <definedName name="type" localSheetId="29">'[106]Schedule 8010'!$R$96:$S$98</definedName>
    <definedName name="type" localSheetId="53">'[108]Schedule 8010'!$R$96:$S$98</definedName>
    <definedName name="type" localSheetId="7">'[109]Schedule 8010'!$R$96:$S$98</definedName>
    <definedName name="type" localSheetId="8">'[109]Schedule 8010'!$R$96:$S$98</definedName>
    <definedName name="type" localSheetId="6">'[109]Schedule 8010'!$R$96:$S$98</definedName>
    <definedName name="type">'[110]Schedule 8010'!$R$96:$S$98</definedName>
    <definedName name="UltimoLastYear" localSheetId="39">[38]HelpSheet!$C$3</definedName>
    <definedName name="UltimoLastYear" localSheetId="52">[39]HelpSheet!$C$3</definedName>
    <definedName name="UltimoLastYear" localSheetId="35">[39]HelpSheet!$C$3</definedName>
    <definedName name="UltimoLastYear" localSheetId="36">[38]HelpSheet!$C$3</definedName>
    <definedName name="UltimoLastYear" localSheetId="55">[40]HelpSheet!$C$3</definedName>
    <definedName name="UltimoLastYear" localSheetId="29">[39]HelpSheet!$C$3</definedName>
    <definedName name="UltimoLastYear" localSheetId="53">[41]HelpSheet!$C$3</definedName>
    <definedName name="UltimoLastYear" localSheetId="7">[42]HelpSheet!$C$3</definedName>
    <definedName name="UltimoLastYear" localSheetId="8">[42]HelpSheet!$C$3</definedName>
    <definedName name="UltimoLastYear" localSheetId="6">[42]HelpSheet!$C$3</definedName>
    <definedName name="UltimoLastYear">[43]HelpSheet!$C$3</definedName>
    <definedName name="Unit" localSheetId="39">[7]XXX!$C$34</definedName>
    <definedName name="Unit" localSheetId="52">[8]XXX!$C$34</definedName>
    <definedName name="Unit" localSheetId="35">[8]XXX!$C$34</definedName>
    <definedName name="Unit" localSheetId="36">[7]XXX!$C$34</definedName>
    <definedName name="Unit" localSheetId="55">[9]XXX!$C$34</definedName>
    <definedName name="Unit" localSheetId="29">[8]XXX!$C$34</definedName>
    <definedName name="Unit" localSheetId="53">[10]XXX!$C$34</definedName>
    <definedName name="Unit" localSheetId="7">[11]XXX!$C$34</definedName>
    <definedName name="Unit" localSheetId="8">[11]XXX!$C$34</definedName>
    <definedName name="Unit" localSheetId="6">[11]XXX!$C$34</definedName>
    <definedName name="Unit">[12]XXX!$C$34</definedName>
    <definedName name="ValgtDato1" localSheetId="39">[38]HelpSheet!$C$21</definedName>
    <definedName name="ValgtDato1" localSheetId="52">[39]HelpSheet!$C$21</definedName>
    <definedName name="ValgtDato1" localSheetId="35">[39]HelpSheet!$C$21</definedName>
    <definedName name="ValgtDato1" localSheetId="36">[38]HelpSheet!$C$21</definedName>
    <definedName name="ValgtDato1" localSheetId="55">[40]HelpSheet!$C$21</definedName>
    <definedName name="ValgtDato1" localSheetId="29">[39]HelpSheet!$C$21</definedName>
    <definedName name="ValgtDato1" localSheetId="53">[41]HelpSheet!$C$21</definedName>
    <definedName name="ValgtDato1" localSheetId="7">[42]HelpSheet!$C$21</definedName>
    <definedName name="ValgtDato1" localSheetId="8">[42]HelpSheet!$C$21</definedName>
    <definedName name="ValgtDato1" localSheetId="6">[42]HelpSheet!$C$21</definedName>
    <definedName name="ValgtDato1">[43]HelpSheet!$C$21</definedName>
    <definedName name="ValgtDato2" localSheetId="39">[38]HelpSheet!$C$23</definedName>
    <definedName name="ValgtDato2" localSheetId="52">[39]HelpSheet!$C$23</definedName>
    <definedName name="ValgtDato2" localSheetId="35">[39]HelpSheet!$C$23</definedName>
    <definedName name="ValgtDato2" localSheetId="36">[38]HelpSheet!$C$23</definedName>
    <definedName name="ValgtDato2" localSheetId="55">[40]HelpSheet!$C$23</definedName>
    <definedName name="ValgtDato2" localSheetId="29">[39]HelpSheet!$C$23</definedName>
    <definedName name="ValgtDato2" localSheetId="53">[41]HelpSheet!$C$23</definedName>
    <definedName name="ValgtDato2" localSheetId="7">[42]HelpSheet!$C$23</definedName>
    <definedName name="ValgtDato2" localSheetId="8">[42]HelpSheet!$C$23</definedName>
    <definedName name="ValgtDato2" localSheetId="6">[42]HelpSheet!$C$23</definedName>
    <definedName name="ValgtDato2">[43]HelpSheet!$C$23</definedName>
    <definedName name="ValgtDato3" localSheetId="39">[38]HelpSheet!$C$25</definedName>
    <definedName name="ValgtDato3" localSheetId="52">[39]HelpSheet!$C$25</definedName>
    <definedName name="ValgtDato3" localSheetId="35">[39]HelpSheet!$C$25</definedName>
    <definedName name="ValgtDato3" localSheetId="36">[38]HelpSheet!$C$25</definedName>
    <definedName name="ValgtDato3" localSheetId="55">[40]HelpSheet!$C$25</definedName>
    <definedName name="ValgtDato3" localSheetId="29">[39]HelpSheet!$C$25</definedName>
    <definedName name="ValgtDato3" localSheetId="53">[41]HelpSheet!$C$25</definedName>
    <definedName name="ValgtDato3" localSheetId="7">[42]HelpSheet!$C$25</definedName>
    <definedName name="ValgtDato3" localSheetId="8">[42]HelpSheet!$C$25</definedName>
    <definedName name="ValgtDato3" localSheetId="6">[42]HelpSheet!$C$25</definedName>
    <definedName name="ValgtDato3">[43]HelpSheet!$C$25</definedName>
    <definedName name="ValgtDatoIndex" localSheetId="39">[38]HelpSheet!$C$19</definedName>
    <definedName name="ValgtDatoIndex" localSheetId="52">[39]HelpSheet!$C$19</definedName>
    <definedName name="ValgtDatoIndex" localSheetId="35">[39]HelpSheet!$C$19</definedName>
    <definedName name="ValgtDatoIndex" localSheetId="36">[38]HelpSheet!$C$19</definedName>
    <definedName name="ValgtDatoIndex" localSheetId="55">[40]HelpSheet!$C$19</definedName>
    <definedName name="ValgtDatoIndex" localSheetId="29">[39]HelpSheet!$C$19</definedName>
    <definedName name="ValgtDatoIndex" localSheetId="53">[41]HelpSheet!$C$19</definedName>
    <definedName name="ValgtDatoIndex" localSheetId="7">[42]HelpSheet!$C$19</definedName>
    <definedName name="ValgtDatoIndex" localSheetId="8">[42]HelpSheet!$C$19</definedName>
    <definedName name="ValgtDatoIndex" localSheetId="6">[42]HelpSheet!$C$19</definedName>
    <definedName name="ValgtDatoIndex">[43]HelpSheet!$C$19</definedName>
    <definedName name="Valuta" localSheetId="39">[38]Investment_assets!$A$7:$IV$7</definedName>
    <definedName name="Valuta" localSheetId="52">[39]Investment_assets!$A$7:$IV$7</definedName>
    <definedName name="Valuta" localSheetId="35">[39]Investment_assets!$A$7:$IV$7</definedName>
    <definedName name="Valuta" localSheetId="36">[38]Investment_assets!$A$7:$IV$7</definedName>
    <definedName name="Valuta" localSheetId="55">[40]Investment_assets!$A$7:$IV$7</definedName>
    <definedName name="Valuta" localSheetId="29">[39]Investment_assets!$A$7:$IV$7</definedName>
    <definedName name="Valuta" localSheetId="53">[41]Investment_assets!$A$7:$IV$7</definedName>
    <definedName name="Valuta" localSheetId="7">[42]Investment_assets!$A$7:$IV$7</definedName>
    <definedName name="Valuta" localSheetId="8">[42]Investment_assets!$A$7:$IV$7</definedName>
    <definedName name="Valuta" localSheetId="6">[42]Investment_assets!$A$7:$IV$7</definedName>
    <definedName name="Valuta">[43]Investment_assets!$A$7:$IV$7</definedName>
    <definedName name="valuta_kurs_ultimo" localSheetId="39">[38]Valutakurser!$A$7:$Q$10</definedName>
    <definedName name="valuta_kurs_ultimo" localSheetId="52">[39]Valutakurser!$A$7:$Q$10</definedName>
    <definedName name="valuta_kurs_ultimo" localSheetId="35">[39]Valutakurser!$A$7:$Q$10</definedName>
    <definedName name="valuta_kurs_ultimo" localSheetId="36">[38]Valutakurser!$A$7:$Q$10</definedName>
    <definedName name="valuta_kurs_ultimo" localSheetId="55">[40]Valutakurser!$A$7:$Q$10</definedName>
    <definedName name="valuta_kurs_ultimo" localSheetId="29">[39]Valutakurser!$A$7:$Q$10</definedName>
    <definedName name="valuta_kurs_ultimo" localSheetId="53">[41]Valutakurser!$A$7:$Q$10</definedName>
    <definedName name="valuta_kurs_ultimo" localSheetId="7">[42]Valutakurser!$A$7:$Q$10</definedName>
    <definedName name="valuta_kurs_ultimo" localSheetId="8">[42]Valutakurser!$A$7:$Q$10</definedName>
    <definedName name="valuta_kurs_ultimo" localSheetId="6">[42]Valutakurser!$A$7:$Q$10</definedName>
    <definedName name="valuta_kurs_ultimo">[43]Valutakurser!$A$7:$Q$10</definedName>
    <definedName name="ValutaFlag" localSheetId="39">[38]HelpSheet!$G$6</definedName>
    <definedName name="ValutaFlag" localSheetId="52">[39]HelpSheet!$G$6</definedName>
    <definedName name="ValutaFlag" localSheetId="35">[39]HelpSheet!$G$6</definedName>
    <definedName name="ValutaFlag" localSheetId="36">[38]HelpSheet!$G$6</definedName>
    <definedName name="ValutaFlag" localSheetId="55">[40]HelpSheet!$G$6</definedName>
    <definedName name="ValutaFlag" localSheetId="29">[39]HelpSheet!$G$6</definedName>
    <definedName name="ValutaFlag" localSheetId="53">[41]HelpSheet!$G$6</definedName>
    <definedName name="ValutaFlag" localSheetId="7">[42]HelpSheet!$G$6</definedName>
    <definedName name="ValutaFlag" localSheetId="8">[42]HelpSheet!$G$6</definedName>
    <definedName name="ValutaFlag" localSheetId="6">[42]HelpSheet!$G$6</definedName>
    <definedName name="ValutaFlag">[43]HelpSheet!$G$6</definedName>
    <definedName name="ValutaValg" localSheetId="39">[38]HelpSheet!$G$3:$G$4</definedName>
    <definedName name="ValutaValg" localSheetId="52">[39]HelpSheet!$G$3:$G$4</definedName>
    <definedName name="ValutaValg" localSheetId="35">[39]HelpSheet!$G$3:$G$4</definedName>
    <definedName name="ValutaValg" localSheetId="36">[38]HelpSheet!$G$3:$G$4</definedName>
    <definedName name="ValutaValg" localSheetId="55">[40]HelpSheet!$G$3:$G$4</definedName>
    <definedName name="ValutaValg" localSheetId="29">[39]HelpSheet!$G$3:$G$4</definedName>
    <definedName name="ValutaValg" localSheetId="53">[41]HelpSheet!$G$3:$G$4</definedName>
    <definedName name="ValutaValg" localSheetId="7">[42]HelpSheet!$G$3:$G$4</definedName>
    <definedName name="ValutaValg" localSheetId="8">[42]HelpSheet!$G$3:$G$4</definedName>
    <definedName name="ValutaValg" localSheetId="6">[42]HelpSheet!$G$3:$G$4</definedName>
    <definedName name="ValutaValg">[43]HelpSheet!$G$3:$G$4</definedName>
    <definedName name="Wealth" localSheetId="39">#REF!</definedName>
    <definedName name="Wealth" localSheetId="18">#REF!</definedName>
    <definedName name="Wealth" localSheetId="12">#REF!</definedName>
    <definedName name="Wealth" localSheetId="33">#REF!</definedName>
    <definedName name="Wealth" localSheetId="32">#REF!</definedName>
    <definedName name="Wealth" localSheetId="52">#REF!</definedName>
    <definedName name="Wealth" localSheetId="26">#REF!</definedName>
    <definedName name="Wealth" localSheetId="35">#REF!</definedName>
    <definedName name="Wealth" localSheetId="36">#REF!</definedName>
    <definedName name="Wealth" localSheetId="55">#REF!</definedName>
    <definedName name="Wealth" localSheetId="4">#REF!</definedName>
    <definedName name="Wealth" localSheetId="16">#REF!</definedName>
    <definedName name="Wealth" localSheetId="29">#REF!</definedName>
    <definedName name="Wealth" localSheetId="53">#REF!</definedName>
    <definedName name="Wealth" localSheetId="37">#REF!</definedName>
    <definedName name="Wealth" localSheetId="7">#REF!</definedName>
    <definedName name="Wealth" localSheetId="8">#REF!</definedName>
    <definedName name="Wealth" localSheetId="6">#REF!</definedName>
    <definedName name="Wealth" localSheetId="9">#REF!</definedName>
    <definedName name="Wealth" localSheetId="34">#REF!</definedName>
    <definedName name="Wealth">#REF!</definedName>
    <definedName name="Wealthother" localSheetId="39">#REF!</definedName>
    <definedName name="Wealthother" localSheetId="18">#REF!</definedName>
    <definedName name="Wealthother" localSheetId="12">#REF!</definedName>
    <definedName name="Wealthother" localSheetId="33">#REF!</definedName>
    <definedName name="Wealthother" localSheetId="32">#REF!</definedName>
    <definedName name="Wealthother" localSheetId="52">#REF!</definedName>
    <definedName name="Wealthother" localSheetId="26">#REF!</definedName>
    <definedName name="Wealthother" localSheetId="35">#REF!</definedName>
    <definedName name="Wealthother" localSheetId="36">#REF!</definedName>
    <definedName name="Wealthother" localSheetId="55">#REF!</definedName>
    <definedName name="Wealthother" localSheetId="4">#REF!</definedName>
    <definedName name="Wealthother" localSheetId="16">#REF!</definedName>
    <definedName name="Wealthother" localSheetId="29">#REF!</definedName>
    <definedName name="Wealthother" localSheetId="53">#REF!</definedName>
    <definedName name="Wealthother" localSheetId="37">#REF!</definedName>
    <definedName name="Wealthother" localSheetId="7">#REF!</definedName>
    <definedName name="Wealthother" localSheetId="8">#REF!</definedName>
    <definedName name="Wealthother" localSheetId="6">#REF!</definedName>
    <definedName name="Wealthother" localSheetId="9">#REF!</definedName>
    <definedName name="Wealthother" localSheetId="34">#REF!</definedName>
    <definedName name="Wealthother">#REF!</definedName>
    <definedName name="Vesta_life" localSheetId="39">#REF!</definedName>
    <definedName name="Vesta_life" localSheetId="18">#REF!</definedName>
    <definedName name="Vesta_life" localSheetId="12">#REF!</definedName>
    <definedName name="Vesta_life" localSheetId="33">#REF!</definedName>
    <definedName name="Vesta_life" localSheetId="32">#REF!</definedName>
    <definedName name="Vesta_life" localSheetId="52">#REF!</definedName>
    <definedName name="Vesta_life" localSheetId="26">#REF!</definedName>
    <definedName name="Vesta_life" localSheetId="35">#REF!</definedName>
    <definedName name="Vesta_life" localSheetId="36">#REF!</definedName>
    <definedName name="Vesta_life" localSheetId="55">#REF!</definedName>
    <definedName name="Vesta_life" localSheetId="4">#REF!</definedName>
    <definedName name="Vesta_life" localSheetId="16">#REF!</definedName>
    <definedName name="Vesta_life" localSheetId="29">#REF!</definedName>
    <definedName name="Vesta_life" localSheetId="53">#REF!</definedName>
    <definedName name="Vesta_life" localSheetId="37">#REF!</definedName>
    <definedName name="Vesta_life" localSheetId="7">#REF!</definedName>
    <definedName name="Vesta_life" localSheetId="8">#REF!</definedName>
    <definedName name="Vesta_life" localSheetId="6">#REF!</definedName>
    <definedName name="Vesta_life" localSheetId="9">#REF!</definedName>
    <definedName name="Vesta_life" localSheetId="34">#REF!</definedName>
    <definedName name="Vesta_life">#REF!</definedName>
    <definedName name="Wholsalebanking" localSheetId="39">#REF!</definedName>
    <definedName name="Wholsalebanking" localSheetId="18">#REF!</definedName>
    <definedName name="Wholsalebanking" localSheetId="12">#REF!</definedName>
    <definedName name="Wholsalebanking" localSheetId="33">#REF!</definedName>
    <definedName name="Wholsalebanking" localSheetId="32">#REF!</definedName>
    <definedName name="Wholsalebanking" localSheetId="52">#REF!</definedName>
    <definedName name="Wholsalebanking" localSheetId="26">#REF!</definedName>
    <definedName name="Wholsalebanking" localSheetId="35">#REF!</definedName>
    <definedName name="Wholsalebanking" localSheetId="36">#REF!</definedName>
    <definedName name="Wholsalebanking" localSheetId="55">#REF!</definedName>
    <definedName name="Wholsalebanking" localSheetId="4">#REF!</definedName>
    <definedName name="Wholsalebanking" localSheetId="16">#REF!</definedName>
    <definedName name="Wholsalebanking" localSheetId="29">#REF!</definedName>
    <definedName name="Wholsalebanking" localSheetId="53">#REF!</definedName>
    <definedName name="Wholsalebanking" localSheetId="37">#REF!</definedName>
    <definedName name="Wholsalebanking" localSheetId="7">#REF!</definedName>
    <definedName name="Wholsalebanking" localSheetId="8">#REF!</definedName>
    <definedName name="Wholsalebanking" localSheetId="6">#REF!</definedName>
    <definedName name="Wholsalebanking" localSheetId="9">#REF!</definedName>
    <definedName name="Wholsalebanking" localSheetId="34">#REF!</definedName>
    <definedName name="Wholsalebanking">#REF!</definedName>
    <definedName name="wrn.Bransch." localSheetId="39" hidden="1">{"Sammanst",#N/A,TRUE,"951231";"Sid4",#N/A,TRUE,"4.Slutlig";"Sid2",#N/A,TRUE,"2.Värden";"Sid3",#N/A,TRUE,"3.Justering";"Sid1",#N/A,TRUE,"1.Utgångsläge"}</definedName>
    <definedName name="wrn.Bransch." localSheetId="18" hidden="1">{"Sammanst",#N/A,TRUE,"951231";"Sid4",#N/A,TRUE,"4.Slutlig";"Sid2",#N/A,TRUE,"2.Värden";"Sid3",#N/A,TRUE,"3.Justering";"Sid1",#N/A,TRUE,"1.Utgångsläge"}</definedName>
    <definedName name="wrn.Bransch." localSheetId="12" hidden="1">{"Sammanst",#N/A,TRUE,"951231";"Sid4",#N/A,TRUE,"4.Slutlig";"Sid2",#N/A,TRUE,"2.Värden";"Sid3",#N/A,TRUE,"3.Justering";"Sid1",#N/A,TRUE,"1.Utgångsläge"}</definedName>
    <definedName name="wrn.Bransch." localSheetId="1" hidden="1">{"Sammanst",#N/A,TRUE,"951231";"Sid4",#N/A,TRUE,"4.Slutlig";"Sid2",#N/A,TRUE,"2.Värden";"Sid3",#N/A,TRUE,"3.Justering";"Sid1",#N/A,TRUE,"1.Utgångsläge"}</definedName>
    <definedName name="wrn.Bransch." localSheetId="33" hidden="1">{"Sammanst",#N/A,TRUE,"951231";"Sid4",#N/A,TRUE,"4.Slutlig";"Sid2",#N/A,TRUE,"2.Värden";"Sid3",#N/A,TRUE,"3.Justering";"Sid1",#N/A,TRUE,"1.Utgångsläge"}</definedName>
    <definedName name="wrn.Bransch." localSheetId="32" hidden="1">{"Sammanst",#N/A,TRUE,"951231";"Sid4",#N/A,TRUE,"4.Slutlig";"Sid2",#N/A,TRUE,"2.Värden";"Sid3",#N/A,TRUE,"3.Justering";"Sid1",#N/A,TRUE,"1.Utgångsläge"}</definedName>
    <definedName name="wrn.Bransch." localSheetId="52" hidden="1">{"Sammanst",#N/A,TRUE,"951231";"Sid4",#N/A,TRUE,"4.Slutlig";"Sid2",#N/A,TRUE,"2.Värden";"Sid3",#N/A,TRUE,"3.Justering";"Sid1",#N/A,TRUE,"1.Utgångsläge"}</definedName>
    <definedName name="wrn.Bransch." localSheetId="26" hidden="1">{"Sammanst",#N/A,TRUE,"951231";"Sid4",#N/A,TRUE,"4.Slutlig";"Sid2",#N/A,TRUE,"2.Värden";"Sid3",#N/A,TRUE,"3.Justering";"Sid1",#N/A,TRUE,"1.Utgångsläge"}</definedName>
    <definedName name="wrn.Bransch." localSheetId="35" hidden="1">{"Sammanst",#N/A,TRUE,"951231";"Sid4",#N/A,TRUE,"4.Slutlig";"Sid2",#N/A,TRUE,"2.Värden";"Sid3",#N/A,TRUE,"3.Justering";"Sid1",#N/A,TRUE,"1.Utgångsläge"}</definedName>
    <definedName name="wrn.Bransch." localSheetId="36" hidden="1">{"Sammanst",#N/A,TRUE,"951231";"Sid4",#N/A,TRUE,"4.Slutlig";"Sid2",#N/A,TRUE,"2.Värden";"Sid3",#N/A,TRUE,"3.Justering";"Sid1",#N/A,TRUE,"1.Utgångsläge"}</definedName>
    <definedName name="wrn.Bransch." localSheetId="55" hidden="1">{"Sammanst",#N/A,TRUE,"951231";"Sid4",#N/A,TRUE,"4.Slutlig";"Sid2",#N/A,TRUE,"2.Värden";"Sid3",#N/A,TRUE,"3.Justering";"Sid1",#N/A,TRUE,"1.Utgångsläge"}</definedName>
    <definedName name="wrn.Bransch." localSheetId="4" hidden="1">{"Sammanst",#N/A,TRUE,"951231";"Sid4",#N/A,TRUE,"4.Slutlig";"Sid2",#N/A,TRUE,"2.Värden";"Sid3",#N/A,TRUE,"3.Justering";"Sid1",#N/A,TRUE,"1.Utgångsläge"}</definedName>
    <definedName name="wrn.Bransch." localSheetId="16" hidden="1">{"Sammanst",#N/A,TRUE,"951231";"Sid4",#N/A,TRUE,"4.Slutlig";"Sid2",#N/A,TRUE,"2.Värden";"Sid3",#N/A,TRUE,"3.Justering";"Sid1",#N/A,TRUE,"1.Utgångsläge"}</definedName>
    <definedName name="wrn.Bransch." localSheetId="29" hidden="1">{"Sammanst",#N/A,TRUE,"951231";"Sid4",#N/A,TRUE,"4.Slutlig";"Sid2",#N/A,TRUE,"2.Värden";"Sid3",#N/A,TRUE,"3.Justering";"Sid1",#N/A,TRUE,"1.Utgångsläge"}</definedName>
    <definedName name="wrn.Bransch." localSheetId="53" hidden="1">{"Sammanst",#N/A,TRUE,"951231";"Sid4",#N/A,TRUE,"4.Slutlig";"Sid2",#N/A,TRUE,"2.Värden";"Sid3",#N/A,TRUE,"3.Justering";"Sid1",#N/A,TRUE,"1.Utgångsläge"}</definedName>
    <definedName name="wrn.Bransch." localSheetId="37" hidden="1">{"Sammanst",#N/A,TRUE,"951231";"Sid4",#N/A,TRUE,"4.Slutlig";"Sid2",#N/A,TRUE,"2.Värden";"Sid3",#N/A,TRUE,"3.Justering";"Sid1",#N/A,TRUE,"1.Utgångsläge"}</definedName>
    <definedName name="wrn.Bransch." localSheetId="7" hidden="1">{"Sammanst",#N/A,TRUE,"951231";"Sid4",#N/A,TRUE,"4.Slutlig";"Sid2",#N/A,TRUE,"2.Värden";"Sid3",#N/A,TRUE,"3.Justering";"Sid1",#N/A,TRUE,"1.Utgångsläge"}</definedName>
    <definedName name="wrn.Bransch." localSheetId="8" hidden="1">{"Sammanst",#N/A,TRUE,"951231";"Sid4",#N/A,TRUE,"4.Slutlig";"Sid2",#N/A,TRUE,"2.Värden";"Sid3",#N/A,TRUE,"3.Justering";"Sid1",#N/A,TRUE,"1.Utgångsläge"}</definedName>
    <definedName name="wrn.Bransch." localSheetId="6" hidden="1">{"Sammanst",#N/A,TRUE,"951231";"Sid4",#N/A,TRUE,"4.Slutlig";"Sid2",#N/A,TRUE,"2.Värden";"Sid3",#N/A,TRUE,"3.Justering";"Sid1",#N/A,TRUE,"1.Utgångsläge"}</definedName>
    <definedName name="wrn.Bransch." localSheetId="44" hidden="1">{"Sammanst",#N/A,TRUE,"951231";"Sid4",#N/A,TRUE,"4.Slutlig";"Sid2",#N/A,TRUE,"2.Värden";"Sid3",#N/A,TRUE,"3.Justering";"Sid1",#N/A,TRUE,"1.Utgångsläge"}</definedName>
    <definedName name="wrn.Bransch." localSheetId="40" hidden="1">{"Sammanst",#N/A,TRUE,"951231";"Sid4",#N/A,TRUE,"4.Slutlig";"Sid2",#N/A,TRUE,"2.Värden";"Sid3",#N/A,TRUE,"3.Justering";"Sid1",#N/A,TRUE,"1.Utgångsläge"}</definedName>
    <definedName name="wrn.Bransch." localSheetId="9" hidden="1">{"Sammanst",#N/A,TRUE,"951231";"Sid4",#N/A,TRUE,"4.Slutlig";"Sid2",#N/A,TRUE,"2.Värden";"Sid3",#N/A,TRUE,"3.Justering";"Sid1",#N/A,TRUE,"1.Utgångsläge"}</definedName>
    <definedName name="wrn.Bransch." localSheetId="38" hidden="1">{"Sammanst",#N/A,TRUE,"951231";"Sid4",#N/A,TRUE,"4.Slutlig";"Sid2",#N/A,TRUE,"2.Värden";"Sid3",#N/A,TRUE,"3.Justering";"Sid1",#N/A,TRUE,"1.Utgångsläge"}</definedName>
    <definedName name="wrn.Bransch." localSheetId="34" hidden="1">{"Sammanst",#N/A,TRUE,"951231";"Sid4",#N/A,TRUE,"4.Slutlig";"Sid2",#N/A,TRUE,"2.Värden";"Sid3",#N/A,TRUE,"3.Justering";"Sid1",#N/A,TRUE,"1.Utgångsläge"}</definedName>
    <definedName name="wrn.Bransch." hidden="1">{"Sammanst",#N/A,TRUE,"951231";"Sid4",#N/A,TRUE,"4.Slutlig";"Sid2",#N/A,TRUE,"2.Värden";"Sid3",#N/A,TRUE,"3.Justering";"Sid1",#N/A,TRUE,"1.Utgångsläge"}</definedName>
    <definedName name="wrn.Månadsrapport._.T." localSheetId="39" hidden="1">{"5 * utfall + budget",#N/A,FALSE,"T-0298";"5 * bolag",#N/A,FALSE,"T-0298";"Unibank, utfall alla",#N/A,FALSE,"T-0298";#N/A,#N/A,FALSE,"Koncernskulder";#N/A,#N/A,FALSE,"Koncernfakturering"}</definedName>
    <definedName name="wrn.Månadsrapport._.T." localSheetId="18" hidden="1">{"5 * utfall + budget",#N/A,FALSE,"T-0298";"5 * bolag",#N/A,FALSE,"T-0298";"Unibank, utfall alla",#N/A,FALSE,"T-0298";#N/A,#N/A,FALSE,"Koncernskulder";#N/A,#N/A,FALSE,"Koncernfakturering"}</definedName>
    <definedName name="wrn.Månadsrapport._.T." localSheetId="12" hidden="1">{"5 * utfall + budget",#N/A,FALSE,"T-0298";"5 * bolag",#N/A,FALSE,"T-0298";"Unibank, utfall alla",#N/A,FALSE,"T-0298";#N/A,#N/A,FALSE,"Koncernskulder";#N/A,#N/A,FALSE,"Koncernfakturering"}</definedName>
    <definedName name="wrn.Månadsrapport._.T." localSheetId="1" hidden="1">{"5 * utfall + budget",#N/A,FALSE,"T-0298";"5 * bolag",#N/A,FALSE,"T-0298";"Unibank, utfall alla",#N/A,FALSE,"T-0298";#N/A,#N/A,FALSE,"Koncernskulder";#N/A,#N/A,FALSE,"Koncernfakturering"}</definedName>
    <definedName name="wrn.Månadsrapport._.T." localSheetId="33" hidden="1">{"5 * utfall + budget",#N/A,FALSE,"T-0298";"5 * bolag",#N/A,FALSE,"T-0298";"Unibank, utfall alla",#N/A,FALSE,"T-0298";#N/A,#N/A,FALSE,"Koncernskulder";#N/A,#N/A,FALSE,"Koncernfakturering"}</definedName>
    <definedName name="wrn.Månadsrapport._.T." localSheetId="32" hidden="1">{"5 * utfall + budget",#N/A,FALSE,"T-0298";"5 * bolag",#N/A,FALSE,"T-0298";"Unibank, utfall alla",#N/A,FALSE,"T-0298";#N/A,#N/A,FALSE,"Koncernskulder";#N/A,#N/A,FALSE,"Koncernfakturering"}</definedName>
    <definedName name="wrn.Månadsrapport._.T." localSheetId="52" hidden="1">{"5 * utfall + budget",#N/A,FALSE,"T-0298";"5 * bolag",#N/A,FALSE,"T-0298";"Unibank, utfall alla",#N/A,FALSE,"T-0298";#N/A,#N/A,FALSE,"Koncernskulder";#N/A,#N/A,FALSE,"Koncernfakturering"}</definedName>
    <definedName name="wrn.Månadsrapport._.T." localSheetId="26" hidden="1">{"5 * utfall + budget",#N/A,FALSE,"T-0298";"5 * bolag",#N/A,FALSE,"T-0298";"Unibank, utfall alla",#N/A,FALSE,"T-0298";#N/A,#N/A,FALSE,"Koncernskulder";#N/A,#N/A,FALSE,"Koncernfakturering"}</definedName>
    <definedName name="wrn.Månadsrapport._.T." localSheetId="35" hidden="1">{"5 * utfall + budget",#N/A,FALSE,"T-0298";"5 * bolag",#N/A,FALSE,"T-0298";"Unibank, utfall alla",#N/A,FALSE,"T-0298";#N/A,#N/A,FALSE,"Koncernskulder";#N/A,#N/A,FALSE,"Koncernfakturering"}</definedName>
    <definedName name="wrn.Månadsrapport._.T." localSheetId="36" hidden="1">{"5 * utfall + budget",#N/A,FALSE,"T-0298";"5 * bolag",#N/A,FALSE,"T-0298";"Unibank, utfall alla",#N/A,FALSE,"T-0298";#N/A,#N/A,FALSE,"Koncernskulder";#N/A,#N/A,FALSE,"Koncernfakturering"}</definedName>
    <definedName name="wrn.Månadsrapport._.T." localSheetId="55" hidden="1">{"5 * utfall + budget",#N/A,FALSE,"T-0298";"5 * bolag",#N/A,FALSE,"T-0298";"Unibank, utfall alla",#N/A,FALSE,"T-0298";#N/A,#N/A,FALSE,"Koncernskulder";#N/A,#N/A,FALSE,"Koncernfakturering"}</definedName>
    <definedName name="wrn.Månadsrapport._.T." localSheetId="4" hidden="1">{"5 * utfall + budget",#N/A,FALSE,"T-0298";"5 * bolag",#N/A,FALSE,"T-0298";"Unibank, utfall alla",#N/A,FALSE,"T-0298";#N/A,#N/A,FALSE,"Koncernskulder";#N/A,#N/A,FALSE,"Koncernfakturering"}</definedName>
    <definedName name="wrn.Månadsrapport._.T." localSheetId="16" hidden="1">{"5 * utfall + budget",#N/A,FALSE,"T-0298";"5 * bolag",#N/A,FALSE,"T-0298";"Unibank, utfall alla",#N/A,FALSE,"T-0298";#N/A,#N/A,FALSE,"Koncernskulder";#N/A,#N/A,FALSE,"Koncernfakturering"}</definedName>
    <definedName name="wrn.Månadsrapport._.T." localSheetId="29" hidden="1">{"5 * utfall + budget",#N/A,FALSE,"T-0298";"5 * bolag",#N/A,FALSE,"T-0298";"Unibank, utfall alla",#N/A,FALSE,"T-0298";#N/A,#N/A,FALSE,"Koncernskulder";#N/A,#N/A,FALSE,"Koncernfakturering"}</definedName>
    <definedName name="wrn.Månadsrapport._.T." localSheetId="53" hidden="1">{"5 * utfall + budget",#N/A,FALSE,"T-0298";"5 * bolag",#N/A,FALSE,"T-0298";"Unibank, utfall alla",#N/A,FALSE,"T-0298";#N/A,#N/A,FALSE,"Koncernskulder";#N/A,#N/A,FALSE,"Koncernfakturering"}</definedName>
    <definedName name="wrn.Månadsrapport._.T." localSheetId="37" hidden="1">{"5 * utfall + budget",#N/A,FALSE,"T-0298";"5 * bolag",#N/A,FALSE,"T-0298";"Unibank, utfall alla",#N/A,FALSE,"T-0298";#N/A,#N/A,FALSE,"Koncernskulder";#N/A,#N/A,FALSE,"Koncernfakturering"}</definedName>
    <definedName name="wrn.Månadsrapport._.T." localSheetId="7" hidden="1">{"5 * utfall + budget",#N/A,FALSE,"T-0298";"5 * bolag",#N/A,FALSE,"T-0298";"Unibank, utfall alla",#N/A,FALSE,"T-0298";#N/A,#N/A,FALSE,"Koncernskulder";#N/A,#N/A,FALSE,"Koncernfakturering"}</definedName>
    <definedName name="wrn.Månadsrapport._.T." localSheetId="8" hidden="1">{"5 * utfall + budget",#N/A,FALSE,"T-0298";"5 * bolag",#N/A,FALSE,"T-0298";"Unibank, utfall alla",#N/A,FALSE,"T-0298";#N/A,#N/A,FALSE,"Koncernskulder";#N/A,#N/A,FALSE,"Koncernfakturering"}</definedName>
    <definedName name="wrn.Månadsrapport._.T." localSheetId="6" hidden="1">{"5 * utfall + budget",#N/A,FALSE,"T-0298";"5 * bolag",#N/A,FALSE,"T-0298";"Unibank, utfall alla",#N/A,FALSE,"T-0298";#N/A,#N/A,FALSE,"Koncernskulder";#N/A,#N/A,FALSE,"Koncernfakturering"}</definedName>
    <definedName name="wrn.Månadsrapport._.T." localSheetId="44" hidden="1">{"5 * utfall + budget",#N/A,FALSE,"T-0298";"5 * bolag",#N/A,FALSE,"T-0298";"Unibank, utfall alla",#N/A,FALSE,"T-0298";#N/A,#N/A,FALSE,"Koncernskulder";#N/A,#N/A,FALSE,"Koncernfakturering"}</definedName>
    <definedName name="wrn.Månadsrapport._.T." localSheetId="40" hidden="1">{"5 * utfall + budget",#N/A,FALSE,"T-0298";"5 * bolag",#N/A,FALSE,"T-0298";"Unibank, utfall alla",#N/A,FALSE,"T-0298";#N/A,#N/A,FALSE,"Koncernskulder";#N/A,#N/A,FALSE,"Koncernfakturering"}</definedName>
    <definedName name="wrn.Månadsrapport._.T." localSheetId="9" hidden="1">{"5 * utfall + budget",#N/A,FALSE,"T-0298";"5 * bolag",#N/A,FALSE,"T-0298";"Unibank, utfall alla",#N/A,FALSE,"T-0298";#N/A,#N/A,FALSE,"Koncernskulder";#N/A,#N/A,FALSE,"Koncernfakturering"}</definedName>
    <definedName name="wrn.Månadsrapport._.T." localSheetId="38" hidden="1">{"5 * utfall + budget",#N/A,FALSE,"T-0298";"5 * bolag",#N/A,FALSE,"T-0298";"Unibank, utfall alla",#N/A,FALSE,"T-0298";#N/A,#N/A,FALSE,"Koncernskulder";#N/A,#N/A,FALSE,"Koncernfakturering"}</definedName>
    <definedName name="wrn.Månadsrapport._.T." localSheetId="34" hidden="1">{"5 * utfall + budget",#N/A,FALSE,"T-0298";"5 * bolag",#N/A,FALSE,"T-0298";"Unibank, utfall alla",#N/A,FALSE,"T-0298";#N/A,#N/A,FALSE,"Koncernskulder";#N/A,#N/A,FALSE,"Koncernfakturering"}</definedName>
    <definedName name="wrn.Månadsrapport._.T." hidden="1">{"5 * utfall + budget",#N/A,FALSE,"T-0298";"5 * bolag",#N/A,FALSE,"T-0298";"Unibank, utfall alla",#N/A,FALSE,"T-0298";#N/A,#N/A,FALSE,"Koncernskulder";#N/A,#N/A,FALSE,"Koncernfakturering"}</definedName>
    <definedName name="wrn.udskriv." localSheetId="39" hidden="1">{#N/A,#N/A,TRUE,"Forside";#N/A,#N/A,TRUE,"Contents";#N/A,#N/A,TRUE,"Opera. income stat.";#N/A,#N/A,TRUE,"Business area ";#N/A,#N/A,TRUE,"Statutory income statem."}</definedName>
    <definedName name="wrn.udskriv." localSheetId="18" hidden="1">{#N/A,#N/A,TRUE,"Forside";#N/A,#N/A,TRUE,"Contents";#N/A,#N/A,TRUE,"Opera. income stat.";#N/A,#N/A,TRUE,"Business area ";#N/A,#N/A,TRUE,"Statutory income statem."}</definedName>
    <definedName name="wrn.udskriv." localSheetId="12" hidden="1">{#N/A,#N/A,TRUE,"Forside";#N/A,#N/A,TRUE,"Contents";#N/A,#N/A,TRUE,"Opera. income stat.";#N/A,#N/A,TRUE,"Business area ";#N/A,#N/A,TRUE,"Statutory income statem."}</definedName>
    <definedName name="wrn.udskriv." localSheetId="1" hidden="1">{#N/A,#N/A,TRUE,"Forside";#N/A,#N/A,TRUE,"Contents";#N/A,#N/A,TRUE,"Opera. income stat.";#N/A,#N/A,TRUE,"Business area ";#N/A,#N/A,TRUE,"Statutory income statem."}</definedName>
    <definedName name="wrn.udskriv." localSheetId="33" hidden="1">{#N/A,#N/A,TRUE,"Forside";#N/A,#N/A,TRUE,"Contents";#N/A,#N/A,TRUE,"Opera. income stat.";#N/A,#N/A,TRUE,"Business area ";#N/A,#N/A,TRUE,"Statutory income statem."}</definedName>
    <definedName name="wrn.udskriv." localSheetId="32" hidden="1">{#N/A,#N/A,TRUE,"Forside";#N/A,#N/A,TRUE,"Contents";#N/A,#N/A,TRUE,"Opera. income stat.";#N/A,#N/A,TRUE,"Business area ";#N/A,#N/A,TRUE,"Statutory income statem."}</definedName>
    <definedName name="wrn.udskriv." localSheetId="52" hidden="1">{#N/A,#N/A,TRUE,"Forside";#N/A,#N/A,TRUE,"Contents";#N/A,#N/A,TRUE,"Opera. income stat.";#N/A,#N/A,TRUE,"Business area ";#N/A,#N/A,TRUE,"Statutory income statem."}</definedName>
    <definedName name="wrn.udskriv." localSheetId="26" hidden="1">{#N/A,#N/A,TRUE,"Forside";#N/A,#N/A,TRUE,"Contents";#N/A,#N/A,TRUE,"Opera. income stat.";#N/A,#N/A,TRUE,"Business area ";#N/A,#N/A,TRUE,"Statutory income statem."}</definedName>
    <definedName name="wrn.udskriv." localSheetId="35" hidden="1">{#N/A,#N/A,TRUE,"Forside";#N/A,#N/A,TRUE,"Contents";#N/A,#N/A,TRUE,"Opera. income stat.";#N/A,#N/A,TRUE,"Business area ";#N/A,#N/A,TRUE,"Statutory income statem."}</definedName>
    <definedName name="wrn.udskriv." localSheetId="36" hidden="1">{#N/A,#N/A,TRUE,"Forside";#N/A,#N/A,TRUE,"Contents";#N/A,#N/A,TRUE,"Opera. income stat.";#N/A,#N/A,TRUE,"Business area ";#N/A,#N/A,TRUE,"Statutory income statem."}</definedName>
    <definedName name="wrn.udskriv." localSheetId="55" hidden="1">{#N/A,#N/A,TRUE,"Forside";#N/A,#N/A,TRUE,"Contents";#N/A,#N/A,TRUE,"Opera. income stat.";#N/A,#N/A,TRUE,"Business area ";#N/A,#N/A,TRUE,"Statutory income statem."}</definedName>
    <definedName name="wrn.udskriv." localSheetId="4" hidden="1">{#N/A,#N/A,TRUE,"Forside";#N/A,#N/A,TRUE,"Contents";#N/A,#N/A,TRUE,"Opera. income stat.";#N/A,#N/A,TRUE,"Business area ";#N/A,#N/A,TRUE,"Statutory income statem."}</definedName>
    <definedName name="wrn.udskriv." localSheetId="16" hidden="1">{#N/A,#N/A,TRUE,"Forside";#N/A,#N/A,TRUE,"Contents";#N/A,#N/A,TRUE,"Opera. income stat.";#N/A,#N/A,TRUE,"Business area ";#N/A,#N/A,TRUE,"Statutory income statem."}</definedName>
    <definedName name="wrn.udskriv." localSheetId="29" hidden="1">{#N/A,#N/A,TRUE,"Forside";#N/A,#N/A,TRUE,"Contents";#N/A,#N/A,TRUE,"Opera. income stat.";#N/A,#N/A,TRUE,"Business area ";#N/A,#N/A,TRUE,"Statutory income statem."}</definedName>
    <definedName name="wrn.udskriv." localSheetId="53" hidden="1">{#N/A,#N/A,TRUE,"Forside";#N/A,#N/A,TRUE,"Contents";#N/A,#N/A,TRUE,"Opera. income stat.";#N/A,#N/A,TRUE,"Business area ";#N/A,#N/A,TRUE,"Statutory income statem."}</definedName>
    <definedName name="wrn.udskriv." localSheetId="37" hidden="1">{#N/A,#N/A,TRUE,"Forside";#N/A,#N/A,TRUE,"Contents";#N/A,#N/A,TRUE,"Opera. income stat.";#N/A,#N/A,TRUE,"Business area ";#N/A,#N/A,TRUE,"Statutory income statem."}</definedName>
    <definedName name="wrn.udskriv." localSheetId="7" hidden="1">{#N/A,#N/A,TRUE,"Forside";#N/A,#N/A,TRUE,"Contents";#N/A,#N/A,TRUE,"Opera. income stat.";#N/A,#N/A,TRUE,"Business area ";#N/A,#N/A,TRUE,"Statutory income statem."}</definedName>
    <definedName name="wrn.udskriv." localSheetId="8" hidden="1">{#N/A,#N/A,TRUE,"Forside";#N/A,#N/A,TRUE,"Contents";#N/A,#N/A,TRUE,"Opera. income stat.";#N/A,#N/A,TRUE,"Business area ";#N/A,#N/A,TRUE,"Statutory income statem."}</definedName>
    <definedName name="wrn.udskriv." localSheetId="6" hidden="1">{#N/A,#N/A,TRUE,"Forside";#N/A,#N/A,TRUE,"Contents";#N/A,#N/A,TRUE,"Opera. income stat.";#N/A,#N/A,TRUE,"Business area ";#N/A,#N/A,TRUE,"Statutory income statem."}</definedName>
    <definedName name="wrn.udskriv." localSheetId="44" hidden="1">{#N/A,#N/A,TRUE,"Forside";#N/A,#N/A,TRUE,"Contents";#N/A,#N/A,TRUE,"Opera. income stat.";#N/A,#N/A,TRUE,"Business area ";#N/A,#N/A,TRUE,"Statutory income statem."}</definedName>
    <definedName name="wrn.udskriv." localSheetId="40" hidden="1">{#N/A,#N/A,TRUE,"Forside";#N/A,#N/A,TRUE,"Contents";#N/A,#N/A,TRUE,"Opera. income stat.";#N/A,#N/A,TRUE,"Business area ";#N/A,#N/A,TRUE,"Statutory income statem."}</definedName>
    <definedName name="wrn.udskriv." localSheetId="9" hidden="1">{#N/A,#N/A,TRUE,"Forside";#N/A,#N/A,TRUE,"Contents";#N/A,#N/A,TRUE,"Opera. income stat.";#N/A,#N/A,TRUE,"Business area ";#N/A,#N/A,TRUE,"Statutory income statem."}</definedName>
    <definedName name="wrn.udskriv." localSheetId="38" hidden="1">{#N/A,#N/A,TRUE,"Forside";#N/A,#N/A,TRUE,"Contents";#N/A,#N/A,TRUE,"Opera. income stat.";#N/A,#N/A,TRUE,"Business area ";#N/A,#N/A,TRUE,"Statutory income statem."}</definedName>
    <definedName name="wrn.udskriv." localSheetId="34" hidden="1">{#N/A,#N/A,TRUE,"Forside";#N/A,#N/A,TRUE,"Contents";#N/A,#N/A,TRUE,"Opera. income stat.";#N/A,#N/A,TRUE,"Business area ";#N/A,#N/A,TRUE,"Statutory income statem."}</definedName>
    <definedName name="wrn.udskriv." hidden="1">{#N/A,#N/A,TRUE,"Forside";#N/A,#N/A,TRUE,"Contents";#N/A,#N/A,TRUE,"Opera. income stat.";#N/A,#N/A,TRUE,"Business area ";#N/A,#N/A,TRUE,"Statutory income statem."}</definedName>
    <definedName name="wsCompanyCode" localSheetId="39">[117]Content!$I$5</definedName>
    <definedName name="wsCompanyCode" localSheetId="52">[118]Content!$I$5</definedName>
    <definedName name="wsCompanyCode" localSheetId="35">[119]Content!$I$5</definedName>
    <definedName name="wsCompanyCode" localSheetId="36">[117]Content!$I$5</definedName>
    <definedName name="wsCompanyCode" localSheetId="55">[120]Content!$I$5</definedName>
    <definedName name="wsCompanyCode" localSheetId="29">[119]Content!$I$5</definedName>
    <definedName name="wsCompanyCode" localSheetId="53">[119]Content!$I$5</definedName>
    <definedName name="wsCompanyCode" localSheetId="7">[121]Content!$I$5</definedName>
    <definedName name="wsCompanyCode" localSheetId="8">[121]Content!$I$5</definedName>
    <definedName name="wsCompanyCode" localSheetId="6">[121]Content!$I$5</definedName>
    <definedName name="wsCompanyCode">[122]Content!$I$5</definedName>
    <definedName name="wsCompilDate" localSheetId="39">[117]Content!$K$6</definedName>
    <definedName name="wsCompilDate" localSheetId="52">[118]Content!$K$6</definedName>
    <definedName name="wsCompilDate" localSheetId="35">[119]Content!$K$6</definedName>
    <definedName name="wsCompilDate" localSheetId="36">[117]Content!$K$6</definedName>
    <definedName name="wsCompilDate" localSheetId="55">[120]Content!$K$6</definedName>
    <definedName name="wsCompilDate" localSheetId="29">[119]Content!$K$6</definedName>
    <definedName name="wsCompilDate" localSheetId="53">[119]Content!$K$6</definedName>
    <definedName name="wsCompilDate" localSheetId="7">[121]Content!$K$6</definedName>
    <definedName name="wsCompilDate" localSheetId="8">[121]Content!$K$6</definedName>
    <definedName name="wsCompilDate" localSheetId="6">[121]Content!$K$6</definedName>
    <definedName name="wsCompilDate">[122]Content!$K$6</definedName>
    <definedName name="wsCompiler" localSheetId="39">[117]Content!$I$6</definedName>
    <definedName name="wsCompiler" localSheetId="52">[118]Content!$I$6</definedName>
    <definedName name="wsCompiler" localSheetId="35">[119]Content!$I$6</definedName>
    <definedName name="wsCompiler" localSheetId="36">[117]Content!$I$6</definedName>
    <definedName name="wsCompiler" localSheetId="55">[120]Content!$I$6</definedName>
    <definedName name="wsCompiler" localSheetId="29">[119]Content!$I$6</definedName>
    <definedName name="wsCompiler" localSheetId="53">[119]Content!$I$6</definedName>
    <definedName name="wsCompiler" localSheetId="7">[121]Content!$I$6</definedName>
    <definedName name="wsCompiler" localSheetId="8">[121]Content!$I$6</definedName>
    <definedName name="wsCompiler" localSheetId="6">[121]Content!$I$6</definedName>
    <definedName name="wsCompiler">[122]Content!$I$6</definedName>
    <definedName name="wsCurrency" localSheetId="39">[117]Content!$D$6</definedName>
    <definedName name="wsCurrency" localSheetId="52">[118]Content!$D$6</definedName>
    <definedName name="wsCurrency" localSheetId="35">[119]Content!$D$6</definedName>
    <definedName name="wsCurrency" localSheetId="36">[117]Content!$D$6</definedName>
    <definedName name="wsCurrency" localSheetId="55">[120]Content!$D$6</definedName>
    <definedName name="wsCurrency" localSheetId="29">[119]Content!$D$6</definedName>
    <definedName name="wsCurrency" localSheetId="53">[119]Content!$D$6</definedName>
    <definedName name="wsCurrency" localSheetId="7">[121]Content!$D$6</definedName>
    <definedName name="wsCurrency" localSheetId="8">[121]Content!$D$6</definedName>
    <definedName name="wsCurrency" localSheetId="6">[121]Content!$D$6</definedName>
    <definedName name="wsCurrency">[122]Content!$D$6</definedName>
    <definedName name="wsFilename" localSheetId="39">[117]_Settings!#REF!</definedName>
    <definedName name="wsFilename" localSheetId="33">[119]_Settings!#REF!</definedName>
    <definedName name="wsFilename" localSheetId="32">[119]_Settings!#REF!</definedName>
    <definedName name="wsFilename" localSheetId="52">[118]_Settings!#REF!</definedName>
    <definedName name="wsFilename" localSheetId="35">[119]_Settings!#REF!</definedName>
    <definedName name="wsFilename" localSheetId="36">[117]_Settings!#REF!</definedName>
    <definedName name="wsFilename" localSheetId="55">[120]_Settings!#REF!</definedName>
    <definedName name="wsFilename" localSheetId="4">[118]_Settings!#REF!</definedName>
    <definedName name="wsFilename" localSheetId="29">[119]_Settings!#REF!</definedName>
    <definedName name="wsFilename" localSheetId="53">[119]_Settings!#REF!</definedName>
    <definedName name="wsFilename" localSheetId="37">[122]_Settings!#REF!</definedName>
    <definedName name="wsFilename" localSheetId="7">[121]_Settings!#REF!</definedName>
    <definedName name="wsFilename" localSheetId="8">[121]_Settings!#REF!</definedName>
    <definedName name="wsFilename" localSheetId="6">[121]_Settings!#REF!</definedName>
    <definedName name="wsFilename" localSheetId="34">[122]_Settings!#REF!</definedName>
    <definedName name="wsFilename">[122]_Settings!#REF!</definedName>
    <definedName name="wsRepEntity" localSheetId="39">[117]Content!$D$5</definedName>
    <definedName name="wsRepEntity" localSheetId="52">[118]Content!$D$5</definedName>
    <definedName name="wsRepEntity" localSheetId="35">[119]Content!$D$5</definedName>
    <definedName name="wsRepEntity" localSheetId="36">[117]Content!$D$5</definedName>
    <definedName name="wsRepEntity" localSheetId="55">[120]Content!$D$5</definedName>
    <definedName name="wsRepEntity" localSheetId="29">[119]Content!$D$5</definedName>
    <definedName name="wsRepEntity" localSheetId="53">[119]Content!$D$5</definedName>
    <definedName name="wsRepEntity" localSheetId="7">[121]Content!$D$5</definedName>
    <definedName name="wsRepEntity" localSheetId="8">[121]Content!$D$5</definedName>
    <definedName name="wsRepEntity" localSheetId="6">[121]Content!$D$5</definedName>
    <definedName name="wsRepEntity">[122]Content!$D$5</definedName>
    <definedName name="wsTxtRepPeriod" localSheetId="39">[117]_Settings!$B$4</definedName>
    <definedName name="wsTxtRepPeriod" localSheetId="52">[118]_Settings!$B$4</definedName>
    <definedName name="wsTxtRepPeriod" localSheetId="35">[119]_Settings!$B$4</definedName>
    <definedName name="wsTxtRepPeriod" localSheetId="36">[117]_Settings!$B$4</definedName>
    <definedName name="wsTxtRepPeriod" localSheetId="55">[120]_Settings!$B$4</definedName>
    <definedName name="wsTxtRepPeriod" localSheetId="29">[119]_Settings!$B$4</definedName>
    <definedName name="wsTxtRepPeriod" localSheetId="53">[119]_Settings!$B$4</definedName>
    <definedName name="wsTxtRepPeriod" localSheetId="7">[121]_Settings!$B$4</definedName>
    <definedName name="wsTxtRepPeriod" localSheetId="8">[121]_Settings!$B$4</definedName>
    <definedName name="wsTxtRepPeriod" localSheetId="6">[121]_Settings!$B$4</definedName>
    <definedName name="wsTxtRepPeriod">[122]_Settings!$B$4</definedName>
    <definedName name="vuosi" localSheetId="39">[93]Syöttöpohja!$U$2</definedName>
    <definedName name="vuosi" localSheetId="52">[94]Syöttöpohja!$U$2</definedName>
    <definedName name="vuosi" localSheetId="35">[94]Syöttöpohja!$U$2</definedName>
    <definedName name="vuosi" localSheetId="36">[93]Syöttöpohja!$U$2</definedName>
    <definedName name="vuosi" localSheetId="55">[95]Syöttöpohja!$U$2</definedName>
    <definedName name="vuosi" localSheetId="29">[94]Syöttöpohja!$U$2</definedName>
    <definedName name="vuosi" localSheetId="53">[96]Syöttöpohja!$U$2</definedName>
    <definedName name="vuosi" localSheetId="7">[97]Syöttöpohja!$U$2</definedName>
    <definedName name="vuosi" localSheetId="8">[97]Syöttöpohja!$U$2</definedName>
    <definedName name="vuosi" localSheetId="6">[97]Syöttöpohja!$U$2</definedName>
    <definedName name="vuosi">[98]Syöttöpohja!$U$2</definedName>
    <definedName name="xx" localSheetId="39" hidden="1">{#N/A,#N/A,TRUE,"Forside";#N/A,#N/A,TRUE,"Contents";#N/A,#N/A,TRUE,"Opera. income stat.";#N/A,#N/A,TRUE,"Business area ";#N/A,#N/A,TRUE,"Statutory income statem."}</definedName>
    <definedName name="xx" localSheetId="18" hidden="1">{#N/A,#N/A,TRUE,"Forside";#N/A,#N/A,TRUE,"Contents";#N/A,#N/A,TRUE,"Opera. income stat.";#N/A,#N/A,TRUE,"Business area ";#N/A,#N/A,TRUE,"Statutory income statem."}</definedName>
    <definedName name="xx" localSheetId="12" hidden="1">{#N/A,#N/A,TRUE,"Forside";#N/A,#N/A,TRUE,"Contents";#N/A,#N/A,TRUE,"Opera. income stat.";#N/A,#N/A,TRUE,"Business area ";#N/A,#N/A,TRUE,"Statutory income statem."}</definedName>
    <definedName name="xx" localSheetId="1" hidden="1">{#N/A,#N/A,TRUE,"Forside";#N/A,#N/A,TRUE,"Contents";#N/A,#N/A,TRUE,"Opera. income stat.";#N/A,#N/A,TRUE,"Business area ";#N/A,#N/A,TRUE,"Statutory income statem."}</definedName>
    <definedName name="xx" localSheetId="33" hidden="1">{#N/A,#N/A,TRUE,"Forside";#N/A,#N/A,TRUE,"Contents";#N/A,#N/A,TRUE,"Opera. income stat.";#N/A,#N/A,TRUE,"Business area ";#N/A,#N/A,TRUE,"Statutory income statem."}</definedName>
    <definedName name="xx" localSheetId="32" hidden="1">{#N/A,#N/A,TRUE,"Forside";#N/A,#N/A,TRUE,"Contents";#N/A,#N/A,TRUE,"Opera. income stat.";#N/A,#N/A,TRUE,"Business area ";#N/A,#N/A,TRUE,"Statutory income statem."}</definedName>
    <definedName name="xx" localSheetId="52" hidden="1">{#N/A,#N/A,TRUE,"Forside";#N/A,#N/A,TRUE,"Contents";#N/A,#N/A,TRUE,"Opera. income stat.";#N/A,#N/A,TRUE,"Business area ";#N/A,#N/A,TRUE,"Statutory income statem."}</definedName>
    <definedName name="xx" localSheetId="26" hidden="1">{#N/A,#N/A,TRUE,"Forside";#N/A,#N/A,TRUE,"Contents";#N/A,#N/A,TRUE,"Opera. income stat.";#N/A,#N/A,TRUE,"Business area ";#N/A,#N/A,TRUE,"Statutory income statem."}</definedName>
    <definedName name="xx" localSheetId="35" hidden="1">{#N/A,#N/A,TRUE,"Forside";#N/A,#N/A,TRUE,"Contents";#N/A,#N/A,TRUE,"Opera. income stat.";#N/A,#N/A,TRUE,"Business area ";#N/A,#N/A,TRUE,"Statutory income statem."}</definedName>
    <definedName name="xx" localSheetId="36" hidden="1">{#N/A,#N/A,TRUE,"Forside";#N/A,#N/A,TRUE,"Contents";#N/A,#N/A,TRUE,"Opera. income stat.";#N/A,#N/A,TRUE,"Business area ";#N/A,#N/A,TRUE,"Statutory income statem."}</definedName>
    <definedName name="xx" localSheetId="55" hidden="1">{#N/A,#N/A,TRUE,"Forside";#N/A,#N/A,TRUE,"Contents";#N/A,#N/A,TRUE,"Opera. income stat.";#N/A,#N/A,TRUE,"Business area ";#N/A,#N/A,TRUE,"Statutory income statem."}</definedName>
    <definedName name="xx" localSheetId="4" hidden="1">{#N/A,#N/A,TRUE,"Forside";#N/A,#N/A,TRUE,"Contents";#N/A,#N/A,TRUE,"Opera. income stat.";#N/A,#N/A,TRUE,"Business area ";#N/A,#N/A,TRUE,"Statutory income statem."}</definedName>
    <definedName name="xx" localSheetId="16" hidden="1">{#N/A,#N/A,TRUE,"Forside";#N/A,#N/A,TRUE,"Contents";#N/A,#N/A,TRUE,"Opera. income stat.";#N/A,#N/A,TRUE,"Business area ";#N/A,#N/A,TRUE,"Statutory income statem."}</definedName>
    <definedName name="xx" localSheetId="29" hidden="1">{#N/A,#N/A,TRUE,"Forside";#N/A,#N/A,TRUE,"Contents";#N/A,#N/A,TRUE,"Opera. income stat.";#N/A,#N/A,TRUE,"Business area ";#N/A,#N/A,TRUE,"Statutory income statem."}</definedName>
    <definedName name="xx" localSheetId="53" hidden="1">{#N/A,#N/A,TRUE,"Forside";#N/A,#N/A,TRUE,"Contents";#N/A,#N/A,TRUE,"Opera. income stat.";#N/A,#N/A,TRUE,"Business area ";#N/A,#N/A,TRUE,"Statutory income statem."}</definedName>
    <definedName name="xx" localSheetId="37" hidden="1">{#N/A,#N/A,TRUE,"Forside";#N/A,#N/A,TRUE,"Contents";#N/A,#N/A,TRUE,"Opera. income stat.";#N/A,#N/A,TRUE,"Business area ";#N/A,#N/A,TRUE,"Statutory income statem."}</definedName>
    <definedName name="xx" localSheetId="7" hidden="1">{#N/A,#N/A,TRUE,"Forside";#N/A,#N/A,TRUE,"Contents";#N/A,#N/A,TRUE,"Opera. income stat.";#N/A,#N/A,TRUE,"Business area ";#N/A,#N/A,TRUE,"Statutory income statem."}</definedName>
    <definedName name="xx" localSheetId="8" hidden="1">{#N/A,#N/A,TRUE,"Forside";#N/A,#N/A,TRUE,"Contents";#N/A,#N/A,TRUE,"Opera. income stat.";#N/A,#N/A,TRUE,"Business area ";#N/A,#N/A,TRUE,"Statutory income statem."}</definedName>
    <definedName name="xx" localSheetId="6" hidden="1">{#N/A,#N/A,TRUE,"Forside";#N/A,#N/A,TRUE,"Contents";#N/A,#N/A,TRUE,"Opera. income stat.";#N/A,#N/A,TRUE,"Business area ";#N/A,#N/A,TRUE,"Statutory income statem."}</definedName>
    <definedName name="xx" localSheetId="44" hidden="1">{#N/A,#N/A,TRUE,"Forside";#N/A,#N/A,TRUE,"Contents";#N/A,#N/A,TRUE,"Opera. income stat.";#N/A,#N/A,TRUE,"Business area ";#N/A,#N/A,TRUE,"Statutory income statem."}</definedName>
    <definedName name="xx" localSheetId="40" hidden="1">{#N/A,#N/A,TRUE,"Forside";#N/A,#N/A,TRUE,"Contents";#N/A,#N/A,TRUE,"Opera. income stat.";#N/A,#N/A,TRUE,"Business area ";#N/A,#N/A,TRUE,"Statutory income statem."}</definedName>
    <definedName name="xx" localSheetId="9" hidden="1">{#N/A,#N/A,TRUE,"Forside";#N/A,#N/A,TRUE,"Contents";#N/A,#N/A,TRUE,"Opera. income stat.";#N/A,#N/A,TRUE,"Business area ";#N/A,#N/A,TRUE,"Statutory income statem."}</definedName>
    <definedName name="xx" localSheetId="38" hidden="1">{#N/A,#N/A,TRUE,"Forside";#N/A,#N/A,TRUE,"Contents";#N/A,#N/A,TRUE,"Opera. income stat.";#N/A,#N/A,TRUE,"Business area ";#N/A,#N/A,TRUE,"Statutory income statem."}</definedName>
    <definedName name="xx" localSheetId="34" hidden="1">{#N/A,#N/A,TRUE,"Forside";#N/A,#N/A,TRUE,"Contents";#N/A,#N/A,TRUE,"Opera. income stat.";#N/A,#N/A,TRUE,"Business area ";#N/A,#N/A,TRUE,"Statutory income statem."}</definedName>
    <definedName name="xx" hidden="1">{#N/A,#N/A,TRUE,"Forside";#N/A,#N/A,TRUE,"Contents";#N/A,#N/A,TRUE,"Opera. income stat.";#N/A,#N/A,TRUE,"Business area ";#N/A,#N/A,TRUE,"Statutory income statem."}</definedName>
    <definedName name="xxx" localSheetId="39" hidden="1">{"5 * utfall + budget",#N/A,FALSE,"T-0298";"5 * bolag",#N/A,FALSE,"T-0298";"Unibank, utfall alla",#N/A,FALSE,"T-0298";#N/A,#N/A,FALSE,"Koncernskulder";#N/A,#N/A,FALSE,"Koncernfakturering"}</definedName>
    <definedName name="xxx" localSheetId="18" hidden="1">{"5 * utfall + budget",#N/A,FALSE,"T-0298";"5 * bolag",#N/A,FALSE,"T-0298";"Unibank, utfall alla",#N/A,FALSE,"T-0298";#N/A,#N/A,FALSE,"Koncernskulder";#N/A,#N/A,FALSE,"Koncernfakturering"}</definedName>
    <definedName name="xxx" localSheetId="12" hidden="1">{"5 * utfall + budget",#N/A,FALSE,"T-0298";"5 * bolag",#N/A,FALSE,"T-0298";"Unibank, utfall alla",#N/A,FALSE,"T-0298";#N/A,#N/A,FALSE,"Koncernskulder";#N/A,#N/A,FALSE,"Koncernfakturering"}</definedName>
    <definedName name="xxx" localSheetId="1" hidden="1">{"5 * utfall + budget",#N/A,FALSE,"T-0298";"5 * bolag",#N/A,FALSE,"T-0298";"Unibank, utfall alla",#N/A,FALSE,"T-0298";#N/A,#N/A,FALSE,"Koncernskulder";#N/A,#N/A,FALSE,"Koncernfakturering"}</definedName>
    <definedName name="xxx" localSheetId="33" hidden="1">{"5 * utfall + budget",#N/A,FALSE,"T-0298";"5 * bolag",#N/A,FALSE,"T-0298";"Unibank, utfall alla",#N/A,FALSE,"T-0298";#N/A,#N/A,FALSE,"Koncernskulder";#N/A,#N/A,FALSE,"Koncernfakturering"}</definedName>
    <definedName name="xxx" localSheetId="32" hidden="1">{"5 * utfall + budget",#N/A,FALSE,"T-0298";"5 * bolag",#N/A,FALSE,"T-0298";"Unibank, utfall alla",#N/A,FALSE,"T-0298";#N/A,#N/A,FALSE,"Koncernskulder";#N/A,#N/A,FALSE,"Koncernfakturering"}</definedName>
    <definedName name="xxx" localSheetId="52" hidden="1">{"5 * utfall + budget",#N/A,FALSE,"T-0298";"5 * bolag",#N/A,FALSE,"T-0298";"Unibank, utfall alla",#N/A,FALSE,"T-0298";#N/A,#N/A,FALSE,"Koncernskulder";#N/A,#N/A,FALSE,"Koncernfakturering"}</definedName>
    <definedName name="xxx" localSheetId="26" hidden="1">{"5 * utfall + budget",#N/A,FALSE,"T-0298";"5 * bolag",#N/A,FALSE,"T-0298";"Unibank, utfall alla",#N/A,FALSE,"T-0298";#N/A,#N/A,FALSE,"Koncernskulder";#N/A,#N/A,FALSE,"Koncernfakturering"}</definedName>
    <definedName name="xxx" localSheetId="35" hidden="1">{"5 * utfall + budget",#N/A,FALSE,"T-0298";"5 * bolag",#N/A,FALSE,"T-0298";"Unibank, utfall alla",#N/A,FALSE,"T-0298";#N/A,#N/A,FALSE,"Koncernskulder";#N/A,#N/A,FALSE,"Koncernfakturering"}</definedName>
    <definedName name="xxx" localSheetId="36" hidden="1">{"5 * utfall + budget",#N/A,FALSE,"T-0298";"5 * bolag",#N/A,FALSE,"T-0298";"Unibank, utfall alla",#N/A,FALSE,"T-0298";#N/A,#N/A,FALSE,"Koncernskulder";#N/A,#N/A,FALSE,"Koncernfakturering"}</definedName>
    <definedName name="xxx" localSheetId="55" hidden="1">{"5 * utfall + budget",#N/A,FALSE,"T-0298";"5 * bolag",#N/A,FALSE,"T-0298";"Unibank, utfall alla",#N/A,FALSE,"T-0298";#N/A,#N/A,FALSE,"Koncernskulder";#N/A,#N/A,FALSE,"Koncernfakturering"}</definedName>
    <definedName name="xxx" localSheetId="4" hidden="1">{"5 * utfall + budget",#N/A,FALSE,"T-0298";"5 * bolag",#N/A,FALSE,"T-0298";"Unibank, utfall alla",#N/A,FALSE,"T-0298";#N/A,#N/A,FALSE,"Koncernskulder";#N/A,#N/A,FALSE,"Koncernfakturering"}</definedName>
    <definedName name="xxx" localSheetId="16" hidden="1">{"5 * utfall + budget",#N/A,FALSE,"T-0298";"5 * bolag",#N/A,FALSE,"T-0298";"Unibank, utfall alla",#N/A,FALSE,"T-0298";#N/A,#N/A,FALSE,"Koncernskulder";#N/A,#N/A,FALSE,"Koncernfakturering"}</definedName>
    <definedName name="xxx" localSheetId="29" hidden="1">{"5 * utfall + budget",#N/A,FALSE,"T-0298";"5 * bolag",#N/A,FALSE,"T-0298";"Unibank, utfall alla",#N/A,FALSE,"T-0298";#N/A,#N/A,FALSE,"Koncernskulder";#N/A,#N/A,FALSE,"Koncernfakturering"}</definedName>
    <definedName name="xxx" localSheetId="53" hidden="1">{"5 * utfall + budget",#N/A,FALSE,"T-0298";"5 * bolag",#N/A,FALSE,"T-0298";"Unibank, utfall alla",#N/A,FALSE,"T-0298";#N/A,#N/A,FALSE,"Koncernskulder";#N/A,#N/A,FALSE,"Koncernfakturering"}</definedName>
    <definedName name="xxx" localSheetId="37" hidden="1">{"5 * utfall + budget",#N/A,FALSE,"T-0298";"5 * bolag",#N/A,FALSE,"T-0298";"Unibank, utfall alla",#N/A,FALSE,"T-0298";#N/A,#N/A,FALSE,"Koncernskulder";#N/A,#N/A,FALSE,"Koncernfakturering"}</definedName>
    <definedName name="xxx" localSheetId="7" hidden="1">{"5 * utfall + budget",#N/A,FALSE,"T-0298";"5 * bolag",#N/A,FALSE,"T-0298";"Unibank, utfall alla",#N/A,FALSE,"T-0298";#N/A,#N/A,FALSE,"Koncernskulder";#N/A,#N/A,FALSE,"Koncernfakturering"}</definedName>
    <definedName name="xxx" localSheetId="8" hidden="1">{"5 * utfall + budget",#N/A,FALSE,"T-0298";"5 * bolag",#N/A,FALSE,"T-0298";"Unibank, utfall alla",#N/A,FALSE,"T-0298";#N/A,#N/A,FALSE,"Koncernskulder";#N/A,#N/A,FALSE,"Koncernfakturering"}</definedName>
    <definedName name="xxx" localSheetId="6" hidden="1">{"5 * utfall + budget",#N/A,FALSE,"T-0298";"5 * bolag",#N/A,FALSE,"T-0298";"Unibank, utfall alla",#N/A,FALSE,"T-0298";#N/A,#N/A,FALSE,"Koncernskulder";#N/A,#N/A,FALSE,"Koncernfakturering"}</definedName>
    <definedName name="xxx" localSheetId="44" hidden="1">{"5 * utfall + budget",#N/A,FALSE,"T-0298";"5 * bolag",#N/A,FALSE,"T-0298";"Unibank, utfall alla",#N/A,FALSE,"T-0298";#N/A,#N/A,FALSE,"Koncernskulder";#N/A,#N/A,FALSE,"Koncernfakturering"}</definedName>
    <definedName name="xxx" localSheetId="40" hidden="1">{"5 * utfall + budget",#N/A,FALSE,"T-0298";"5 * bolag",#N/A,FALSE,"T-0298";"Unibank, utfall alla",#N/A,FALSE,"T-0298";#N/A,#N/A,FALSE,"Koncernskulder";#N/A,#N/A,FALSE,"Koncernfakturering"}</definedName>
    <definedName name="xxx" localSheetId="9" hidden="1">{"5 * utfall + budget",#N/A,FALSE,"T-0298";"5 * bolag",#N/A,FALSE,"T-0298";"Unibank, utfall alla",#N/A,FALSE,"T-0298";#N/A,#N/A,FALSE,"Koncernskulder";#N/A,#N/A,FALSE,"Koncernfakturering"}</definedName>
    <definedName name="xxx" localSheetId="38" hidden="1">{"5 * utfall + budget",#N/A,FALSE,"T-0298";"5 * bolag",#N/A,FALSE,"T-0298";"Unibank, utfall alla",#N/A,FALSE,"T-0298";#N/A,#N/A,FALSE,"Koncernskulder";#N/A,#N/A,FALSE,"Koncernfakturering"}</definedName>
    <definedName name="xxx" localSheetId="34" hidden="1">{"5 * utfall + budget",#N/A,FALSE,"T-0298";"5 * bolag",#N/A,FALSE,"T-0298";"Unibank, utfall alla",#N/A,FALSE,"T-0298";#N/A,#N/A,FALSE,"Koncernskulder";#N/A,#N/A,FALSE,"Koncernfakturering"}</definedName>
    <definedName name="xxx" hidden="1">{"5 * utfall + budget",#N/A,FALSE,"T-0298";"5 * bolag",#N/A,FALSE,"T-0298";"Unibank, utfall alla",#N/A,FALSE,"T-0298";#N/A,#N/A,FALSE,"Koncernskulder";#N/A,#N/A,FALSE,"Koncernfakturering"}</definedName>
    <definedName name="xxxx" localSheetId="39" hidden="1">{#N/A,#N/A,TRUE,"Forside";#N/A,#N/A,TRUE,"Contents";#N/A,#N/A,TRUE,"Opera. income stat.";#N/A,#N/A,TRUE,"Business area ";#N/A,#N/A,TRUE,"Statutory income statem."}</definedName>
    <definedName name="xxxx" localSheetId="18" hidden="1">{#N/A,#N/A,TRUE,"Forside";#N/A,#N/A,TRUE,"Contents";#N/A,#N/A,TRUE,"Opera. income stat.";#N/A,#N/A,TRUE,"Business area ";#N/A,#N/A,TRUE,"Statutory income statem."}</definedName>
    <definedName name="xxxx" localSheetId="12" hidden="1">{#N/A,#N/A,TRUE,"Forside";#N/A,#N/A,TRUE,"Contents";#N/A,#N/A,TRUE,"Opera. income stat.";#N/A,#N/A,TRUE,"Business area ";#N/A,#N/A,TRUE,"Statutory income statem."}</definedName>
    <definedName name="xxxx" localSheetId="1" hidden="1">{#N/A,#N/A,TRUE,"Forside";#N/A,#N/A,TRUE,"Contents";#N/A,#N/A,TRUE,"Opera. income stat.";#N/A,#N/A,TRUE,"Business area ";#N/A,#N/A,TRUE,"Statutory income statem."}</definedName>
    <definedName name="xxxx" localSheetId="33" hidden="1">{#N/A,#N/A,TRUE,"Forside";#N/A,#N/A,TRUE,"Contents";#N/A,#N/A,TRUE,"Opera. income stat.";#N/A,#N/A,TRUE,"Business area ";#N/A,#N/A,TRUE,"Statutory income statem."}</definedName>
    <definedName name="xxxx" localSheetId="32" hidden="1">{#N/A,#N/A,TRUE,"Forside";#N/A,#N/A,TRUE,"Contents";#N/A,#N/A,TRUE,"Opera. income stat.";#N/A,#N/A,TRUE,"Business area ";#N/A,#N/A,TRUE,"Statutory income statem."}</definedName>
    <definedName name="xxxx" localSheetId="52" hidden="1">{#N/A,#N/A,TRUE,"Forside";#N/A,#N/A,TRUE,"Contents";#N/A,#N/A,TRUE,"Opera. income stat.";#N/A,#N/A,TRUE,"Business area ";#N/A,#N/A,TRUE,"Statutory income statem."}</definedName>
    <definedName name="xxxx" localSheetId="26" hidden="1">{#N/A,#N/A,TRUE,"Forside";#N/A,#N/A,TRUE,"Contents";#N/A,#N/A,TRUE,"Opera. income stat.";#N/A,#N/A,TRUE,"Business area ";#N/A,#N/A,TRUE,"Statutory income statem."}</definedName>
    <definedName name="xxxx" localSheetId="35" hidden="1">{#N/A,#N/A,TRUE,"Forside";#N/A,#N/A,TRUE,"Contents";#N/A,#N/A,TRUE,"Opera. income stat.";#N/A,#N/A,TRUE,"Business area ";#N/A,#N/A,TRUE,"Statutory income statem."}</definedName>
    <definedName name="xxxx" localSheetId="36" hidden="1">{#N/A,#N/A,TRUE,"Forside";#N/A,#N/A,TRUE,"Contents";#N/A,#N/A,TRUE,"Opera. income stat.";#N/A,#N/A,TRUE,"Business area ";#N/A,#N/A,TRUE,"Statutory income statem."}</definedName>
    <definedName name="xxxx" localSheetId="55" hidden="1">{#N/A,#N/A,TRUE,"Forside";#N/A,#N/A,TRUE,"Contents";#N/A,#N/A,TRUE,"Opera. income stat.";#N/A,#N/A,TRUE,"Business area ";#N/A,#N/A,TRUE,"Statutory income statem."}</definedName>
    <definedName name="xxxx" localSheetId="4" hidden="1">{#N/A,#N/A,TRUE,"Forside";#N/A,#N/A,TRUE,"Contents";#N/A,#N/A,TRUE,"Opera. income stat.";#N/A,#N/A,TRUE,"Business area ";#N/A,#N/A,TRUE,"Statutory income statem."}</definedName>
    <definedName name="xxxx" localSheetId="16" hidden="1">{#N/A,#N/A,TRUE,"Forside";#N/A,#N/A,TRUE,"Contents";#N/A,#N/A,TRUE,"Opera. income stat.";#N/A,#N/A,TRUE,"Business area ";#N/A,#N/A,TRUE,"Statutory income statem."}</definedName>
    <definedName name="xxxx" localSheetId="29" hidden="1">{#N/A,#N/A,TRUE,"Forside";#N/A,#N/A,TRUE,"Contents";#N/A,#N/A,TRUE,"Opera. income stat.";#N/A,#N/A,TRUE,"Business area ";#N/A,#N/A,TRUE,"Statutory income statem."}</definedName>
    <definedName name="xxxx" localSheetId="53" hidden="1">{#N/A,#N/A,TRUE,"Forside";#N/A,#N/A,TRUE,"Contents";#N/A,#N/A,TRUE,"Opera. income stat.";#N/A,#N/A,TRUE,"Business area ";#N/A,#N/A,TRUE,"Statutory income statem."}</definedName>
    <definedName name="xxxx" localSheetId="37" hidden="1">{#N/A,#N/A,TRUE,"Forside";#N/A,#N/A,TRUE,"Contents";#N/A,#N/A,TRUE,"Opera. income stat.";#N/A,#N/A,TRUE,"Business area ";#N/A,#N/A,TRUE,"Statutory income statem."}</definedName>
    <definedName name="xxxx" localSheetId="7" hidden="1">{#N/A,#N/A,TRUE,"Forside";#N/A,#N/A,TRUE,"Contents";#N/A,#N/A,TRUE,"Opera. income stat.";#N/A,#N/A,TRUE,"Business area ";#N/A,#N/A,TRUE,"Statutory income statem."}</definedName>
    <definedName name="xxxx" localSheetId="8" hidden="1">{#N/A,#N/A,TRUE,"Forside";#N/A,#N/A,TRUE,"Contents";#N/A,#N/A,TRUE,"Opera. income stat.";#N/A,#N/A,TRUE,"Business area ";#N/A,#N/A,TRUE,"Statutory income statem."}</definedName>
    <definedName name="xxxx" localSheetId="6" hidden="1">{#N/A,#N/A,TRUE,"Forside";#N/A,#N/A,TRUE,"Contents";#N/A,#N/A,TRUE,"Opera. income stat.";#N/A,#N/A,TRUE,"Business area ";#N/A,#N/A,TRUE,"Statutory income statem."}</definedName>
    <definedName name="xxxx" localSheetId="44" hidden="1">{#N/A,#N/A,TRUE,"Forside";#N/A,#N/A,TRUE,"Contents";#N/A,#N/A,TRUE,"Opera. income stat.";#N/A,#N/A,TRUE,"Business area ";#N/A,#N/A,TRUE,"Statutory income statem."}</definedName>
    <definedName name="xxxx" localSheetId="40" hidden="1">{#N/A,#N/A,TRUE,"Forside";#N/A,#N/A,TRUE,"Contents";#N/A,#N/A,TRUE,"Opera. income stat.";#N/A,#N/A,TRUE,"Business area ";#N/A,#N/A,TRUE,"Statutory income statem."}</definedName>
    <definedName name="xxxx" localSheetId="9" hidden="1">{#N/A,#N/A,TRUE,"Forside";#N/A,#N/A,TRUE,"Contents";#N/A,#N/A,TRUE,"Opera. income stat.";#N/A,#N/A,TRUE,"Business area ";#N/A,#N/A,TRUE,"Statutory income statem."}</definedName>
    <definedName name="xxxx" localSheetId="38" hidden="1">{#N/A,#N/A,TRUE,"Forside";#N/A,#N/A,TRUE,"Contents";#N/A,#N/A,TRUE,"Opera. income stat.";#N/A,#N/A,TRUE,"Business area ";#N/A,#N/A,TRUE,"Statutory income statem."}</definedName>
    <definedName name="xxxx" localSheetId="34" hidden="1">{#N/A,#N/A,TRUE,"Forside";#N/A,#N/A,TRUE,"Contents";#N/A,#N/A,TRUE,"Opera. income stat.";#N/A,#N/A,TRUE,"Business area ";#N/A,#N/A,TRUE,"Statutory income statem."}</definedName>
    <definedName name="xxxx" hidden="1">{#N/A,#N/A,TRUE,"Forside";#N/A,#N/A,TRUE,"Contents";#N/A,#N/A,TRUE,"Opera. income stat.";#N/A,#N/A,TRUE,"Business area ";#N/A,#N/A,TRUE,"Statutory income statem."}</definedName>
    <definedName name="Year1" localSheetId="39">[7]XXX!$C$26</definedName>
    <definedName name="Year1" localSheetId="52">[8]XXX!$C$26</definedName>
    <definedName name="Year1" localSheetId="35">[8]XXX!$C$26</definedName>
    <definedName name="Year1" localSheetId="36">[7]XXX!$C$26</definedName>
    <definedName name="Year1" localSheetId="55">[9]XXX!$C$26</definedName>
    <definedName name="Year1" localSheetId="29">[8]XXX!$C$26</definedName>
    <definedName name="Year1" localSheetId="53">[10]XXX!$C$26</definedName>
    <definedName name="Year1" localSheetId="7">[11]XXX!$C$26</definedName>
    <definedName name="Year1" localSheetId="8">[11]XXX!$C$26</definedName>
    <definedName name="Year1" localSheetId="6">[11]XXX!$C$26</definedName>
    <definedName name="Year1">[12]XXX!$C$26</definedName>
    <definedName name="Ytd" localSheetId="39">'[45]Raw Data Sheet'!$A$39</definedName>
    <definedName name="Ytd" localSheetId="52">'[46]Raw Data Sheet'!$A$39</definedName>
    <definedName name="Ytd" localSheetId="35">'[46]Raw Data Sheet'!$A$39</definedName>
    <definedName name="Ytd" localSheetId="36">'[45]Raw Data Sheet'!$A$39</definedName>
    <definedName name="Ytd" localSheetId="55">'[47]Raw Data Sheet'!$A$39</definedName>
    <definedName name="Ytd" localSheetId="29">'[46]Raw Data Sheet'!$A$39</definedName>
    <definedName name="Ytd" localSheetId="53">'[48]Raw Data Sheet'!$A$39</definedName>
    <definedName name="Ytd" localSheetId="7">'[49]Raw Data Sheet'!$A$39</definedName>
    <definedName name="Ytd" localSheetId="8">'[49]Raw Data Sheet'!$A$39</definedName>
    <definedName name="Ytd" localSheetId="6">'[49]Raw Data Sheet'!$A$39</definedName>
    <definedName name="Ytd">'[50]Raw Data Sheet'!$A$39</definedName>
    <definedName name="YTDLY" localSheetId="39">[57]Sheet1!$G$4</definedName>
    <definedName name="YTDLY" localSheetId="52">[58]Sheet1!$G$4</definedName>
    <definedName name="YTDLY" localSheetId="35">[58]Sheet1!$G$4</definedName>
    <definedName name="YTDLY" localSheetId="36">[57]Sheet1!$G$4</definedName>
    <definedName name="YTDLY" localSheetId="55">[59]Sheet1!$G$4</definedName>
    <definedName name="YTDLY" localSheetId="29">[58]Sheet1!$G$4</definedName>
    <definedName name="YTDLY" localSheetId="53">[60]Sheet1!$G$4</definedName>
    <definedName name="YTDLY" localSheetId="7">[61]Sheet1!$G$4</definedName>
    <definedName name="YTDLY" localSheetId="8">[61]Sheet1!$G$4</definedName>
    <definedName name="YTDLY" localSheetId="6">[61]Sheet1!$G$4</definedName>
    <definedName name="YTDLY">[62]Sheet1!$G$4</definedName>
    <definedName name="YTDTY" localSheetId="39">[57]Sheet1!$F$4</definedName>
    <definedName name="YTDTY" localSheetId="52">[58]Sheet1!$F$4</definedName>
    <definedName name="YTDTY" localSheetId="35">[58]Sheet1!$F$4</definedName>
    <definedName name="YTDTY" localSheetId="36">[57]Sheet1!$F$4</definedName>
    <definedName name="YTDTY" localSheetId="55">[59]Sheet1!$F$4</definedName>
    <definedName name="YTDTY" localSheetId="29">[58]Sheet1!$F$4</definedName>
    <definedName name="YTDTY" localSheetId="53">[60]Sheet1!$F$4</definedName>
    <definedName name="YTDTY" localSheetId="7">[61]Sheet1!$F$4</definedName>
    <definedName name="YTDTY" localSheetId="8">[61]Sheet1!$F$4</definedName>
    <definedName name="YTDTY" localSheetId="6">[61]Sheet1!$F$4</definedName>
    <definedName name="YTDTY">[62]Sheet1!$F$4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3" i="778" l="1"/>
  <c r="C54" i="778" s="1"/>
  <c r="C52" i="778"/>
  <c r="B52" i="778"/>
  <c r="B53" i="778" s="1"/>
  <c r="B54" i="778" s="1"/>
  <c r="D51" i="778"/>
  <c r="D50" i="778"/>
  <c r="D49" i="778"/>
  <c r="D44" i="778"/>
  <c r="D43" i="778"/>
  <c r="D42" i="778" s="1"/>
  <c r="B43" i="778"/>
  <c r="B44" i="778" s="1"/>
  <c r="D41" i="778"/>
  <c r="C41" i="778" s="1"/>
  <c r="B41" i="778"/>
  <c r="D40" i="778"/>
  <c r="C40" i="778"/>
  <c r="B40" i="778"/>
  <c r="D39" i="778"/>
  <c r="B39" i="778"/>
  <c r="C39" i="778" s="1"/>
  <c r="D52" i="778" l="1"/>
  <c r="D53" i="778" s="1"/>
  <c r="D54" i="778" s="1"/>
  <c r="B42" i="778"/>
  <c r="C42" i="778" s="1"/>
  <c r="C43" i="778" s="1"/>
  <c r="C44" i="778" s="1"/>
  <c r="B13" i="852"/>
  <c r="B12" i="852"/>
  <c r="G4" i="895" l="1"/>
  <c r="G5" i="895"/>
  <c r="G6" i="895"/>
  <c r="G7" i="895"/>
  <c r="G8" i="895"/>
  <c r="G9" i="895"/>
  <c r="G10" i="895"/>
  <c r="G11" i="895"/>
  <c r="G12" i="895"/>
  <c r="G13" i="895"/>
  <c r="G14" i="895"/>
  <c r="G15" i="895"/>
  <c r="G16" i="895"/>
  <c r="G17" i="895"/>
  <c r="G18" i="895"/>
  <c r="G19" i="895"/>
  <c r="G20" i="895"/>
  <c r="G21" i="895"/>
  <c r="G22" i="895"/>
  <c r="G23" i="895"/>
  <c r="G24" i="895"/>
  <c r="B34" i="895"/>
  <c r="C34" i="895"/>
  <c r="D34" i="895"/>
  <c r="E34" i="895"/>
  <c r="F34" i="895"/>
  <c r="G34" i="895" l="1"/>
  <c r="AQ9" i="893"/>
  <c r="B11" i="893"/>
  <c r="C11" i="893"/>
  <c r="D11" i="893"/>
  <c r="E11" i="893"/>
  <c r="F11" i="893"/>
  <c r="G11" i="893"/>
  <c r="H11" i="893"/>
  <c r="I11" i="893"/>
  <c r="J11" i="893"/>
  <c r="K11" i="893"/>
  <c r="L11" i="893"/>
  <c r="M11" i="893"/>
  <c r="N11" i="893"/>
  <c r="AE11" i="893"/>
  <c r="AE18" i="893" s="1"/>
  <c r="AE20" i="893" s="1"/>
  <c r="AE23" i="893" s="1"/>
  <c r="AF11" i="893"/>
  <c r="AF18" i="893" s="1"/>
  <c r="AF20" i="893" s="1"/>
  <c r="AF23" i="893" s="1"/>
  <c r="AG11" i="893"/>
  <c r="AH11" i="893"/>
  <c r="AI11" i="893"/>
  <c r="AJ11" i="893"/>
  <c r="AK11" i="893"/>
  <c r="AK18" i="893" s="1"/>
  <c r="AK20" i="893" s="1"/>
  <c r="AK23" i="893" s="1"/>
  <c r="AL11" i="893"/>
  <c r="AL18" i="893" s="1"/>
  <c r="AL20" i="893" s="1"/>
  <c r="AL23" i="893" s="1"/>
  <c r="AM11" i="893"/>
  <c r="AM18" i="893" s="1"/>
  <c r="AM20" i="893" s="1"/>
  <c r="AM23" i="893" s="1"/>
  <c r="AN11" i="893"/>
  <c r="AN18" i="893" s="1"/>
  <c r="AN20" i="893" s="1"/>
  <c r="AN23" i="893" s="1"/>
  <c r="B15" i="893"/>
  <c r="C15" i="893"/>
  <c r="D15" i="893"/>
  <c r="E15" i="893"/>
  <c r="F15" i="893"/>
  <c r="G15" i="893"/>
  <c r="H15" i="893"/>
  <c r="B16" i="893"/>
  <c r="B18" i="893" s="1"/>
  <c r="B20" i="893" s="1"/>
  <c r="B24" i="893" s="1"/>
  <c r="C16" i="893"/>
  <c r="D16" i="893"/>
  <c r="AE16" i="893"/>
  <c r="AF16" i="893"/>
  <c r="AG16" i="893"/>
  <c r="AH16" i="893"/>
  <c r="AI16" i="893"/>
  <c r="AJ16" i="893"/>
  <c r="AK16" i="893"/>
  <c r="AL16" i="893"/>
  <c r="AM16" i="893"/>
  <c r="AN16" i="893"/>
  <c r="C18" i="893"/>
  <c r="D18" i="893"/>
  <c r="E18" i="893"/>
  <c r="E20" i="893" s="1"/>
  <c r="F18" i="893"/>
  <c r="G18" i="893"/>
  <c r="AG18" i="893"/>
  <c r="AG20" i="893" s="1"/>
  <c r="AG23" i="893" s="1"/>
  <c r="AH18" i="893"/>
  <c r="AI18" i="893"/>
  <c r="AJ18" i="893"/>
  <c r="AJ20" i="893" s="1"/>
  <c r="AJ23" i="893" s="1"/>
  <c r="C20" i="893"/>
  <c r="C24" i="893" s="1"/>
  <c r="D20" i="893"/>
  <c r="D24" i="893" s="1"/>
  <c r="F20" i="893"/>
  <c r="G20" i="893"/>
  <c r="H20" i="893"/>
  <c r="AH20" i="893"/>
  <c r="AH23" i="893" s="1"/>
  <c r="AI20" i="893"/>
  <c r="AI23" i="893" s="1"/>
  <c r="G24" i="893"/>
  <c r="H24" i="893"/>
  <c r="AE26" i="893"/>
  <c r="AF26" i="893"/>
  <c r="AG26" i="893"/>
  <c r="AH26" i="893"/>
  <c r="AI26" i="893"/>
  <c r="AJ26" i="893"/>
  <c r="AK26" i="893"/>
  <c r="AL26" i="893"/>
  <c r="AQ27" i="893"/>
  <c r="C29" i="893"/>
  <c r="E29" i="893"/>
  <c r="P30" i="893"/>
  <c r="Q30" i="893"/>
  <c r="R30" i="893"/>
  <c r="S30" i="893"/>
  <c r="T30" i="893"/>
  <c r="U30" i="893"/>
  <c r="AS30" i="893"/>
  <c r="AT30" i="893"/>
  <c r="AU30" i="893"/>
  <c r="AV30" i="893"/>
  <c r="AW30" i="893"/>
  <c r="AX30" i="893"/>
  <c r="AY30" i="893"/>
  <c r="AZ30" i="893"/>
  <c r="P52" i="893"/>
  <c r="P63" i="893" s="1"/>
  <c r="Q52" i="893"/>
  <c r="Q63" i="893" s="1"/>
  <c r="R52" i="893"/>
  <c r="R63" i="893" s="1"/>
  <c r="S52" i="893"/>
  <c r="T52" i="893"/>
  <c r="U52" i="893"/>
  <c r="AS52" i="893"/>
  <c r="AT52" i="893"/>
  <c r="AU52" i="893"/>
  <c r="AU63" i="893" s="1"/>
  <c r="AV52" i="893"/>
  <c r="AV63" i="893" s="1"/>
  <c r="AW52" i="893"/>
  <c r="AW63" i="893" s="1"/>
  <c r="AX52" i="893"/>
  <c r="AY52" i="893"/>
  <c r="AZ52" i="893"/>
  <c r="P62" i="893"/>
  <c r="Q62" i="893"/>
  <c r="R62" i="893"/>
  <c r="S62" i="893"/>
  <c r="S63" i="893" s="1"/>
  <c r="T62" i="893"/>
  <c r="T63" i="893" s="1"/>
  <c r="AS62" i="893"/>
  <c r="AT62" i="893"/>
  <c r="AU62" i="893"/>
  <c r="AV62" i="893"/>
  <c r="AW62" i="893"/>
  <c r="AX62" i="893"/>
  <c r="AX63" i="893" s="1"/>
  <c r="AY62" i="893"/>
  <c r="AY63" i="893" s="1"/>
  <c r="AZ62" i="893"/>
  <c r="AZ63" i="893" s="1"/>
  <c r="U63" i="893"/>
  <c r="AS63" i="893"/>
  <c r="AT63" i="893"/>
  <c r="B56" i="892" l="1"/>
  <c r="H29" i="876" l="1"/>
  <c r="I29" i="876"/>
  <c r="J29" i="876"/>
  <c r="K29" i="876"/>
  <c r="L29" i="876"/>
  <c r="M29" i="876"/>
  <c r="B34" i="870" l="1"/>
  <c r="B36" i="870"/>
  <c r="B38" i="870"/>
  <c r="B40" i="870"/>
  <c r="B42" i="870"/>
  <c r="B43" i="870"/>
  <c r="B45" i="870"/>
  <c r="B47" i="870"/>
  <c r="C4" i="851" l="1"/>
  <c r="C5" i="851"/>
  <c r="C6" i="851"/>
  <c r="C7" i="851"/>
  <c r="C8" i="851"/>
  <c r="C9" i="851"/>
  <c r="C10" i="851"/>
  <c r="C11" i="851"/>
  <c r="C12" i="851"/>
  <c r="C13" i="851"/>
  <c r="M14" i="851"/>
  <c r="N14" i="851"/>
  <c r="O14" i="851"/>
  <c r="C20" i="851"/>
  <c r="C21" i="851"/>
  <c r="C22" i="851"/>
  <c r="C23" i="851"/>
  <c r="B25" i="851"/>
  <c r="J25" i="851"/>
  <c r="D26" i="851"/>
  <c r="E26" i="851"/>
  <c r="F26" i="851"/>
  <c r="M26" i="851"/>
  <c r="N26" i="851"/>
  <c r="C26" i="851" s="1"/>
  <c r="O26" i="851"/>
  <c r="C14" i="851" l="1"/>
  <c r="A29" i="834"/>
  <c r="A51" i="834"/>
  <c r="H27" i="833" l="1"/>
  <c r="H28" i="833"/>
  <c r="H29" i="833"/>
  <c r="H30" i="833"/>
  <c r="H31" i="833"/>
  <c r="H32" i="833"/>
  <c r="H33" i="833"/>
  <c r="H34" i="833"/>
</calcChain>
</file>

<file path=xl/sharedStrings.xml><?xml version="1.0" encoding="utf-8"?>
<sst xmlns="http://schemas.openxmlformats.org/spreadsheetml/2006/main" count="7302" uniqueCount="1625">
  <si>
    <t xml:space="preserve"> </t>
  </si>
  <si>
    <t>*) Excluding shares issued for the Long Term Incentive Programme (LTIP).</t>
  </si>
  <si>
    <t>100.0%</t>
  </si>
  <si>
    <t>Other</t>
  </si>
  <si>
    <t>Varma Mutual Pension Insurance</t>
  </si>
  <si>
    <t>T. Rowe Price</t>
  </si>
  <si>
    <t>Nordea Funds</t>
  </si>
  <si>
    <t>First Swedish National Pension Fund</t>
  </si>
  <si>
    <t>SHB Funds</t>
  </si>
  <si>
    <t>Norwegian Petroleum Fund</t>
  </si>
  <si>
    <t>Vanguard Funds</t>
  </si>
  <si>
    <t>BlackRock</t>
  </si>
  <si>
    <t>Swedbank Robur Funds</t>
  </si>
  <si>
    <t>Alecta</t>
  </si>
  <si>
    <t>Nordea Fonden</t>
  </si>
  <si>
    <t>Sampo Plc</t>
  </si>
  <si>
    <t>No.of shares, mill</t>
  </si>
  <si>
    <t>Largest shareholders</t>
  </si>
  <si>
    <t>AT1 in March 2015 issue rating</t>
  </si>
  <si>
    <t>Aaa*</t>
  </si>
  <si>
    <t>Nordea Mortgage Bank Plc</t>
  </si>
  <si>
    <t>AAA*</t>
  </si>
  <si>
    <t>Nordea Kredit Realkreditaktieselskab</t>
  </si>
  <si>
    <t>Nordea Hypotek AB (publ)</t>
  </si>
  <si>
    <t>R-1 (mid)</t>
  </si>
  <si>
    <t>F1+</t>
  </si>
  <si>
    <t>A-1+</t>
  </si>
  <si>
    <t>Aa3</t>
  </si>
  <si>
    <t>P-1</t>
  </si>
  <si>
    <t>Long</t>
  </si>
  <si>
    <t>Short</t>
  </si>
  <si>
    <t>Fitch</t>
  </si>
  <si>
    <t>S&amp;P</t>
  </si>
  <si>
    <t>Moody's</t>
  </si>
  <si>
    <t xml:space="preserve"> - Assets under Management</t>
  </si>
  <si>
    <t xml:space="preserve"> - Solvency</t>
  </si>
  <si>
    <t xml:space="preserve"> - Life &amp; Pensions</t>
  </si>
  <si>
    <t xml:space="preserve"> - Nordea Finance</t>
  </si>
  <si>
    <t>Business areas</t>
  </si>
  <si>
    <t xml:space="preserve"> - Market development - interest rates</t>
  </si>
  <si>
    <t xml:space="preserve"> - Net loan losses</t>
  </si>
  <si>
    <t xml:space="preserve"> - Macroeconomic data </t>
  </si>
  <si>
    <t xml:space="preserve"> - Other expenses</t>
  </si>
  <si>
    <t xml:space="preserve"> - Net interest income development</t>
  </si>
  <si>
    <t xml:space="preserve"> - Business area overview</t>
  </si>
  <si>
    <t xml:space="preserve"> - Quarterly development Balance sheet</t>
  </si>
  <si>
    <t xml:space="preserve"> - Liquidity buffer</t>
  </si>
  <si>
    <t xml:space="preserve"> - Quarterly development</t>
  </si>
  <si>
    <t xml:space="preserve"> - Short-term funding</t>
  </si>
  <si>
    <t xml:space="preserve"> - Capital position</t>
  </si>
  <si>
    <t xml:space="preserve"> - Ratios and key figures</t>
  </si>
  <si>
    <t xml:space="preserve"> - LTV distribution</t>
  </si>
  <si>
    <t>Key financial figures</t>
  </si>
  <si>
    <t xml:space="preserve"> - Loans and impairment</t>
  </si>
  <si>
    <t xml:space="preserve"> - Lending, loan losses and impaired loans</t>
  </si>
  <si>
    <t xml:space="preserve"> - Nordea’s largest shareholders</t>
  </si>
  <si>
    <t>Risk, liquidity and capital management</t>
  </si>
  <si>
    <t>Group Functions</t>
  </si>
  <si>
    <t>Contents</t>
  </si>
  <si>
    <t/>
  </si>
  <si>
    <t>-</t>
  </si>
  <si>
    <t xml:space="preserve">Total liabilities and equity </t>
  </si>
  <si>
    <t xml:space="preserve">Total equity </t>
  </si>
  <si>
    <t xml:space="preserve">Retained earnings </t>
  </si>
  <si>
    <t xml:space="preserve">Other reserves </t>
  </si>
  <si>
    <t xml:space="preserve">Share premium reserve </t>
  </si>
  <si>
    <t xml:space="preserve">Share capital </t>
  </si>
  <si>
    <t xml:space="preserve">Non-controlling interests </t>
  </si>
  <si>
    <t>Operating profit</t>
  </si>
  <si>
    <t>Equity</t>
  </si>
  <si>
    <t>14.0</t>
  </si>
  <si>
    <t>Net loan losses</t>
  </si>
  <si>
    <t xml:space="preserve">Total liabilities </t>
  </si>
  <si>
    <t>13.4</t>
  </si>
  <si>
    <t>15.8</t>
  </si>
  <si>
    <t>16.7</t>
  </si>
  <si>
    <t>17.5</t>
  </si>
  <si>
    <t>17.7</t>
  </si>
  <si>
    <t>24.6</t>
  </si>
  <si>
    <t>23.5</t>
  </si>
  <si>
    <t>24.3</t>
  </si>
  <si>
    <t>Liabilities held for sale</t>
  </si>
  <si>
    <t xml:space="preserve">Subordinated liabilities </t>
  </si>
  <si>
    <t>Other expenses</t>
  </si>
  <si>
    <t xml:space="preserve">Retirement benefit obligations </t>
  </si>
  <si>
    <t>Staff costs</t>
  </si>
  <si>
    <t xml:space="preserve">Provisions </t>
  </si>
  <si>
    <t xml:space="preserve">Deferred tax liabilities </t>
  </si>
  <si>
    <t>9.5</t>
  </si>
  <si>
    <t>16.2</t>
  </si>
  <si>
    <t>18.1</t>
  </si>
  <si>
    <t>20.6</t>
  </si>
  <si>
    <t>21.6</t>
  </si>
  <si>
    <t>Other income</t>
  </si>
  <si>
    <t xml:space="preserve">Accrued expenses and prepaid income </t>
  </si>
  <si>
    <t>7.4</t>
  </si>
  <si>
    <t>11.4</t>
  </si>
  <si>
    <t>12.2</t>
  </si>
  <si>
    <t>14.3</t>
  </si>
  <si>
    <t>15.7</t>
  </si>
  <si>
    <t>17.6</t>
  </si>
  <si>
    <t>18.5</t>
  </si>
  <si>
    <t>Equity method</t>
  </si>
  <si>
    <t xml:space="preserve">Other liabilities </t>
  </si>
  <si>
    <t>8.5</t>
  </si>
  <si>
    <t>10.3</t>
  </si>
  <si>
    <t>11.2</t>
  </si>
  <si>
    <t>13.1</t>
  </si>
  <si>
    <t>14.9</t>
  </si>
  <si>
    <t>16.5</t>
  </si>
  <si>
    <t xml:space="preserve">Current tax liabilities </t>
  </si>
  <si>
    <t>Net fee and commission income</t>
  </si>
  <si>
    <t xml:space="preserve">Fair value changes of hedged items in portfolio hedge of interest rate risk </t>
  </si>
  <si>
    <t xml:space="preserve">Derivatives </t>
  </si>
  <si>
    <t>125.6</t>
  </si>
  <si>
    <t>158.1</t>
  </si>
  <si>
    <t>187.4</t>
  </si>
  <si>
    <t>218.3</t>
  </si>
  <si>
    <t>232.1</t>
  </si>
  <si>
    <t>262.2</t>
  </si>
  <si>
    <t>288.2</t>
  </si>
  <si>
    <t>Assets under management, EURbn</t>
  </si>
  <si>
    <t>EURm</t>
  </si>
  <si>
    <t xml:space="preserve">Debt securities in issue </t>
  </si>
  <si>
    <t>15.3</t>
  </si>
  <si>
    <t>11.3</t>
  </si>
  <si>
    <t>11.5</t>
  </si>
  <si>
    <t>10.6</t>
  </si>
  <si>
    <t>11.6</t>
  </si>
  <si>
    <t xml:space="preserve">Return on equity, % </t>
  </si>
  <si>
    <t xml:space="preserve">Liabilities to policyholders </t>
  </si>
  <si>
    <t>Weighted average number of diluted shares, million</t>
  </si>
  <si>
    <t>Nordea Group</t>
  </si>
  <si>
    <t>Personal Banking</t>
  </si>
  <si>
    <t>Deposits in pooled schemes and unit-linked investment contacts</t>
  </si>
  <si>
    <t xml:space="preserve">Deposits and borrowings from the public </t>
  </si>
  <si>
    <t>5.29</t>
  </si>
  <si>
    <t>5.56</t>
  </si>
  <si>
    <t>6.07</t>
  </si>
  <si>
    <t>6.47</t>
  </si>
  <si>
    <t>6.96</t>
  </si>
  <si>
    <t>7.27</t>
  </si>
  <si>
    <t>7.69</t>
  </si>
  <si>
    <t xml:space="preserve">Deposits by credit institutions </t>
  </si>
  <si>
    <t>0.20</t>
  </si>
  <si>
    <t>0.25</t>
  </si>
  <si>
    <t>0.29</t>
  </si>
  <si>
    <t>0.26</t>
  </si>
  <si>
    <t>0.34</t>
  </si>
  <si>
    <t>0.43</t>
  </si>
  <si>
    <t>0.62</t>
  </si>
  <si>
    <t>0.64</t>
  </si>
  <si>
    <t>3.7</t>
  </si>
  <si>
    <t>Liabilities</t>
  </si>
  <si>
    <t>3.90</t>
  </si>
  <si>
    <t>7.10</t>
  </si>
  <si>
    <t>8.16</t>
  </si>
  <si>
    <t>5.98</t>
  </si>
  <si>
    <t>7.24</t>
  </si>
  <si>
    <t>9.78</t>
  </si>
  <si>
    <t>9.68</t>
  </si>
  <si>
    <t>10.15</t>
  </si>
  <si>
    <t>0.79</t>
  </si>
  <si>
    <t>0.60</t>
  </si>
  <si>
    <t>0.66</t>
  </si>
  <si>
    <t>0.65</t>
  </si>
  <si>
    <t>0.77</t>
  </si>
  <si>
    <t>0.83</t>
  </si>
  <si>
    <t>0.91</t>
  </si>
  <si>
    <t xml:space="preserve">Diluted earnings per share, EUR </t>
  </si>
  <si>
    <t xml:space="preserve">Total assets </t>
  </si>
  <si>
    <t>Ratios and key figures</t>
  </si>
  <si>
    <t>Assets held for sale</t>
  </si>
  <si>
    <t xml:space="preserve">Prepaid expenses and accrued income </t>
  </si>
  <si>
    <t xml:space="preserve">Other assets </t>
  </si>
  <si>
    <t>Diluted earnings per share, EUR</t>
  </si>
  <si>
    <t xml:space="preserve">Retirement benefit assets </t>
  </si>
  <si>
    <t>Q1/15</t>
  </si>
  <si>
    <t>Q2/15</t>
  </si>
  <si>
    <t>Q3/15</t>
  </si>
  <si>
    <t>Q4/15</t>
  </si>
  <si>
    <t>Q1/16</t>
  </si>
  <si>
    <t>Q2/16</t>
  </si>
  <si>
    <t>Q3/16</t>
  </si>
  <si>
    <t>Q4/16</t>
  </si>
  <si>
    <t>Q1/17</t>
  </si>
  <si>
    <t>Q2/17</t>
  </si>
  <si>
    <t>Net profit for the period</t>
  </si>
  <si>
    <t xml:space="preserve">Current tax assets </t>
  </si>
  <si>
    <t xml:space="preserve">Deferred tax assets </t>
  </si>
  <si>
    <t>Net profit for the period from discontinued operations after tax</t>
  </si>
  <si>
    <t>Investment property</t>
  </si>
  <si>
    <t>Net profit (continuing operations)</t>
  </si>
  <si>
    <t xml:space="preserve">Property and equipment </t>
  </si>
  <si>
    <t>Income tax expense</t>
  </si>
  <si>
    <t>Net profit for period from continuing operations</t>
  </si>
  <si>
    <t xml:space="preserve">Intangible assets </t>
  </si>
  <si>
    <t xml:space="preserve">Investments in associated undertakings </t>
  </si>
  <si>
    <t>Profit before loan losses</t>
  </si>
  <si>
    <t>Total operating expenses</t>
  </si>
  <si>
    <t>Assets in pooled schemes and unit-linked investment contact</t>
  </si>
  <si>
    <t>Shares</t>
  </si>
  <si>
    <t>Depreciation tangible and intangible assets</t>
  </si>
  <si>
    <t xml:space="preserve">Financial instruments pledged as collateral </t>
  </si>
  <si>
    <t>11 24</t>
  </si>
  <si>
    <t xml:space="preserve">Interest-bearing securities </t>
  </si>
  <si>
    <t xml:space="preserve">Loans to the public </t>
  </si>
  <si>
    <t xml:space="preserve">Loans to credit institutions </t>
  </si>
  <si>
    <t>Total operating income</t>
  </si>
  <si>
    <t>Loans to central banks</t>
  </si>
  <si>
    <t xml:space="preserve">Cash and balances with central banks </t>
  </si>
  <si>
    <t>Net result from items at fair value</t>
  </si>
  <si>
    <t>Assets</t>
  </si>
  <si>
    <t xml:space="preserve">Net fee and commission income </t>
  </si>
  <si>
    <t>Net interest income</t>
  </si>
  <si>
    <t>Q1</t>
  </si>
  <si>
    <t>Q2</t>
  </si>
  <si>
    <t>Balance sheet</t>
  </si>
  <si>
    <t>Income statement</t>
  </si>
  <si>
    <t>Historical numbers for 2014 restated following that IT Poland is included in continuing operations</t>
  </si>
  <si>
    <t>NII end of period</t>
  </si>
  <si>
    <t>Day count</t>
  </si>
  <si>
    <t>Deposit volume</t>
  </si>
  <si>
    <t>Lending volume</t>
  </si>
  <si>
    <t>Volume driven NII</t>
  </si>
  <si>
    <t>Deposit margin</t>
  </si>
  <si>
    <t>Lending margin</t>
  </si>
  <si>
    <t>Margin driven NII</t>
  </si>
  <si>
    <t>NII beginning of period</t>
  </si>
  <si>
    <r>
      <rPr>
        <sz val="8"/>
        <color rgb="FF000000"/>
        <rFont val="Arial"/>
        <family val="2"/>
      </rPr>
      <t>- of which collective</t>
    </r>
  </si>
  <si>
    <r>
      <rPr>
        <sz val="8"/>
        <color rgb="FF000000"/>
        <rFont val="Arial"/>
        <family val="2"/>
      </rPr>
      <t>- of which individual</t>
    </r>
  </si>
  <si>
    <r>
      <rPr>
        <sz val="8"/>
        <color rgb="FF000000"/>
        <rFont val="Arial"/>
        <family val="2"/>
      </rPr>
      <t>Loan loss ratio, basis points</t>
    </r>
    <r>
      <rPr>
        <vertAlign val="superscript"/>
        <sz val="8"/>
        <color rgb="FF000000"/>
        <rFont val="Arial"/>
        <family val="2"/>
      </rPr>
      <t xml:space="preserve"> </t>
    </r>
  </si>
  <si>
    <t>Q3</t>
  </si>
  <si>
    <t>Q4</t>
  </si>
  <si>
    <t>Full year</t>
  </si>
  <si>
    <t>Key ratios</t>
  </si>
  <si>
    <r>
      <rPr>
        <b/>
        <sz val="8"/>
        <color rgb="FF000000"/>
        <rFont val="Arial"/>
        <family val="2"/>
      </rPr>
      <t xml:space="preserve">Net loan losses </t>
    </r>
  </si>
  <si>
    <r>
      <rPr>
        <b/>
        <sz val="8"/>
        <color rgb="FF000000"/>
        <rFont val="Arial"/>
        <family val="2"/>
      </rPr>
      <t>0</t>
    </r>
  </si>
  <si>
    <r>
      <rPr>
        <b/>
        <sz val="8"/>
        <color rgb="FF000000"/>
        <rFont val="Arial"/>
        <family val="2"/>
      </rPr>
      <t>Off-balance sheet items</t>
    </r>
  </si>
  <si>
    <r>
      <rPr>
        <sz val="8"/>
        <color rgb="FF000000"/>
        <rFont val="Arial"/>
        <family val="2"/>
      </rPr>
      <t>Reversal of previous provisions</t>
    </r>
  </si>
  <si>
    <r>
      <rPr>
        <sz val="8"/>
        <color rgb="FF000000"/>
        <rFont val="Arial"/>
        <family val="2"/>
      </rPr>
      <t>Provisions</t>
    </r>
  </si>
  <si>
    <r>
      <rPr>
        <sz val="8"/>
        <color rgb="FF000000"/>
        <rFont val="Arial"/>
        <family val="2"/>
      </rPr>
      <t xml:space="preserve">Allowances to cover realised loan losses </t>
    </r>
  </si>
  <si>
    <r>
      <rPr>
        <sz val="8"/>
        <color rgb="FF000000"/>
        <rFont val="Arial"/>
        <family val="2"/>
      </rPr>
      <t>Realised loan losses</t>
    </r>
  </si>
  <si>
    <r>
      <rPr>
        <b/>
        <sz val="8"/>
        <color rgb="FF000000"/>
        <rFont val="Arial"/>
        <family val="2"/>
      </rPr>
      <t>Loans to the public</t>
    </r>
  </si>
  <si>
    <r>
      <rPr>
        <sz val="8"/>
        <color rgb="FF000000"/>
        <rFont val="Arial"/>
        <family val="2"/>
      </rPr>
      <t>Recoveries on previous realised loan losses</t>
    </r>
  </si>
  <si>
    <r>
      <rPr>
        <b/>
        <sz val="8"/>
        <color rgb="FF000000"/>
        <rFont val="Arial"/>
        <family val="2"/>
      </rPr>
      <t>Loans to credit institutions</t>
    </r>
  </si>
  <si>
    <r>
      <rPr>
        <sz val="8"/>
        <color rgb="FF000000"/>
        <rFont val="Arial"/>
        <family val="2"/>
      </rPr>
      <t>0</t>
    </r>
  </si>
  <si>
    <r>
      <rPr>
        <b/>
        <sz val="8"/>
        <color rgb="FF000000"/>
        <rFont val="Arial"/>
        <family val="2"/>
      </rPr>
      <t>Loan losses divided by class</t>
    </r>
  </si>
  <si>
    <r>
      <rPr>
        <sz val="8"/>
        <color rgb="FF000000"/>
        <rFont val="Arial"/>
        <family val="2"/>
      </rPr>
      <t>EURm</t>
    </r>
  </si>
  <si>
    <r>
      <rPr>
        <b/>
        <sz val="8"/>
        <color rgb="FF000000"/>
        <rFont val="Arial"/>
        <family val="2"/>
      </rPr>
      <t>Total</t>
    </r>
  </si>
  <si>
    <r>
      <rPr>
        <sz val="8"/>
        <color rgb="FF000000"/>
        <rFont val="Arial"/>
        <family val="2"/>
      </rPr>
      <t>Other</t>
    </r>
    <r>
      <rPr>
        <vertAlign val="superscript"/>
        <sz val="8"/>
        <color rgb="FF000000"/>
        <rFont val="Arial"/>
        <family val="2"/>
      </rPr>
      <t xml:space="preserve"> </t>
    </r>
  </si>
  <si>
    <t xml:space="preserve">Rents, premises and real estate </t>
  </si>
  <si>
    <t>Postage, transportation, telephone and office expenses</t>
  </si>
  <si>
    <r>
      <rPr>
        <sz val="8"/>
        <color rgb="FF000000"/>
        <rFont val="Arial"/>
        <family val="2"/>
      </rPr>
      <t>Marketing and representation</t>
    </r>
  </si>
  <si>
    <r>
      <rPr>
        <sz val="8"/>
        <color rgb="FF000000"/>
        <rFont val="Arial"/>
        <family val="2"/>
      </rPr>
      <t>Information technology</t>
    </r>
  </si>
  <si>
    <r>
      <rPr>
        <sz val="8"/>
        <color rgb="FF000000"/>
        <rFont val="Arial"/>
        <family val="2"/>
      </rPr>
      <t>Other</t>
    </r>
  </si>
  <si>
    <r>
      <rPr>
        <sz val="8"/>
        <color rgb="FF000000"/>
        <rFont val="Arial"/>
        <family val="2"/>
      </rPr>
      <t>Guarantees</t>
    </r>
  </si>
  <si>
    <r>
      <rPr>
        <sz val="8"/>
        <color rgb="FF000000"/>
        <rFont val="Arial"/>
        <family val="2"/>
      </rPr>
      <t>Lending Products</t>
    </r>
  </si>
  <si>
    <r>
      <rPr>
        <sz val="8"/>
        <color rgb="FF000000"/>
        <rFont val="Arial"/>
        <family val="2"/>
      </rPr>
      <t>Cards</t>
    </r>
  </si>
  <si>
    <r>
      <rPr>
        <sz val="8"/>
        <color rgb="FF000000"/>
        <rFont val="Arial"/>
        <family val="2"/>
      </rPr>
      <t xml:space="preserve">Payments  </t>
    </r>
  </si>
  <si>
    <r>
      <rPr>
        <sz val="8"/>
        <color rgb="FF000000"/>
        <rFont val="Arial"/>
        <family val="2"/>
      </rPr>
      <t>Custody and issuer services</t>
    </r>
    <r>
      <rPr>
        <sz val="8"/>
        <rFont val="Arial"/>
        <family val="2"/>
      </rPr>
      <t xml:space="preserve">
</t>
    </r>
  </si>
  <si>
    <t>Brokerage, securities issues and corporate finance</t>
  </si>
  <si>
    <r>
      <rPr>
        <sz val="8"/>
        <color rgb="FF000000"/>
        <rFont val="Arial"/>
        <family val="2"/>
      </rPr>
      <t>Deposit Products</t>
    </r>
  </si>
  <si>
    <r>
      <rPr>
        <sz val="8"/>
        <color rgb="FF000000"/>
        <rFont val="Arial"/>
        <family val="2"/>
      </rPr>
      <t>Life &amp; Pensions</t>
    </r>
  </si>
  <si>
    <r>
      <rPr>
        <sz val="8"/>
        <color rgb="FF000000"/>
        <rFont val="Arial"/>
        <family val="2"/>
      </rPr>
      <t>Asset management commissions</t>
    </r>
  </si>
  <si>
    <t>Total</t>
  </si>
  <si>
    <t>EURbn</t>
  </si>
  <si>
    <t>Q1/14</t>
  </si>
  <si>
    <t>Russia</t>
  </si>
  <si>
    <t>Sweden</t>
  </si>
  <si>
    <t>Norway</t>
  </si>
  <si>
    <t>Finland</t>
  </si>
  <si>
    <t>Denmark</t>
  </si>
  <si>
    <t>Percentage</t>
  </si>
  <si>
    <t>Q4/14</t>
  </si>
  <si>
    <t>%</t>
  </si>
  <si>
    <t>Q4/12</t>
  </si>
  <si>
    <t>Q1/13</t>
  </si>
  <si>
    <t>Q3/13</t>
  </si>
  <si>
    <t>Q4/13</t>
  </si>
  <si>
    <t>Q2/14</t>
  </si>
  <si>
    <t>Q3/14</t>
  </si>
  <si>
    <t>&gt;90 days</t>
  </si>
  <si>
    <t>61-90 days</t>
  </si>
  <si>
    <t>31-60 days</t>
  </si>
  <si>
    <t>6-30 days</t>
  </si>
  <si>
    <t>Corporate customers</t>
  </si>
  <si>
    <t>Total allowances and provisions</t>
  </si>
  <si>
    <t>Provisions for off balance sheet items</t>
  </si>
  <si>
    <t>Total allowances on balance sheet items</t>
  </si>
  <si>
    <t>Allowances for collectively assessed loans</t>
  </si>
  <si>
    <t>Allowances for individually assessed loans</t>
  </si>
  <si>
    <t>Total allowances / Impaired loans gross individually assessed (%)</t>
  </si>
  <si>
    <t>Allowances for collectively assessed loans / Impaired loans gross (%)</t>
  </si>
  <si>
    <t>Allowances individually assessed / Impaired loans gross (%)</t>
  </si>
  <si>
    <t>Impaired loans net</t>
  </si>
  <si>
    <t>Impaired loans gross</t>
  </si>
  <si>
    <t>Net</t>
  </si>
  <si>
    <t>Q2/13*</t>
  </si>
  <si>
    <t>Public sector</t>
  </si>
  <si>
    <t>Reverse repos</t>
  </si>
  <si>
    <t>Consumer</t>
  </si>
  <si>
    <t>Mortgage</t>
  </si>
  <si>
    <t>Corporate</t>
  </si>
  <si>
    <t>Lending to the public by country</t>
  </si>
  <si>
    <t>Household</t>
  </si>
  <si>
    <t>Total Corporate</t>
  </si>
  <si>
    <t>Outside Nordic</t>
  </si>
  <si>
    <t>ratio, bps</t>
  </si>
  <si>
    <t>losses</t>
  </si>
  <si>
    <t xml:space="preserve">  Allowances</t>
  </si>
  <si>
    <t>Impairment</t>
  </si>
  <si>
    <t>Net loan</t>
  </si>
  <si>
    <t xml:space="preserve">Impairment </t>
  </si>
  <si>
    <t>Ferries</t>
  </si>
  <si>
    <t>Cruise</t>
  </si>
  <si>
    <t>Oil Services</t>
  </si>
  <si>
    <t>Floating Production</t>
  </si>
  <si>
    <t>Supply Vessels</t>
  </si>
  <si>
    <t>Drilling Rigs</t>
  </si>
  <si>
    <t>Other Shipping</t>
  </si>
  <si>
    <t>Car Carriers</t>
  </si>
  <si>
    <t>Container Ships</t>
  </si>
  <si>
    <t>RoRo Vessels</t>
  </si>
  <si>
    <t>Gas Tankers</t>
  </si>
  <si>
    <t>Dry Cargo</t>
  </si>
  <si>
    <t>Tankers (crude, product, chemical)</t>
  </si>
  <si>
    <t>Diversification effect</t>
  </si>
  <si>
    <t>***LTV unindexed distribution where a loan is reported in the highest bucket</t>
  </si>
  <si>
    <t>**Other eligible assets</t>
  </si>
  <si>
    <t>80-90%</t>
  </si>
  <si>
    <t>70-80%</t>
  </si>
  <si>
    <t>60-70%</t>
  </si>
  <si>
    <t>Mortgage loans EURbn</t>
  </si>
  <si>
    <t>0.0</t>
  </si>
  <si>
    <t>50-60%</t>
  </si>
  <si>
    <t>40-50%</t>
  </si>
  <si>
    <t>˂40%</t>
  </si>
  <si>
    <t>Mortgage loans EURbn*</t>
  </si>
  <si>
    <t>Mortgage loans EURbn***</t>
  </si>
  <si>
    <t>70-100%**</t>
  </si>
  <si>
    <t>Loan-to-value distribution</t>
  </si>
  <si>
    <t>Leverage ratio, percentage</t>
  </si>
  <si>
    <t>Leverage ratio exposure, EURm</t>
  </si>
  <si>
    <t>Tier 1 capital, transitional definition, EURm</t>
  </si>
  <si>
    <t>Leverage ratio</t>
  </si>
  <si>
    <t>Deductions for investments in insurance companies</t>
  </si>
  <si>
    <t>Tier 2 capital</t>
  </si>
  <si>
    <t>Tier 1 capital</t>
  </si>
  <si>
    <t>Corporate total</t>
  </si>
  <si>
    <t>Institutions</t>
  </si>
  <si>
    <t>Asset class</t>
  </si>
  <si>
    <t>Sub total</t>
  </si>
  <si>
    <t>Additional risk exposure amount due to Article 3 CRR</t>
  </si>
  <si>
    <t>Operational risk</t>
  </si>
  <si>
    <t xml:space="preserve"> - banking book, Standardised Approach</t>
  </si>
  <si>
    <t xml:space="preserve"> - trading book, Standardised Approach</t>
  </si>
  <si>
    <t xml:space="preserve"> - trading book, Internal Approach</t>
  </si>
  <si>
    <t>Market risk</t>
  </si>
  <si>
    <t>Credit Value Adjustment Risk</t>
  </si>
  <si>
    <t xml:space="preserve"> - other</t>
  </si>
  <si>
    <t xml:space="preserve"> - retail</t>
  </si>
  <si>
    <t xml:space="preserve"> - sovereign</t>
  </si>
  <si>
    <t>Standardised</t>
  </si>
  <si>
    <t xml:space="preserve"> - items representing securitisation positions</t>
  </si>
  <si>
    <t xml:space="preserve"> - institutions</t>
  </si>
  <si>
    <t xml:space="preserve">  - foundation</t>
  </si>
  <si>
    <t xml:space="preserve">  - advanced</t>
  </si>
  <si>
    <t xml:space="preserve"> - corporate</t>
  </si>
  <si>
    <t>IRB</t>
  </si>
  <si>
    <t>Credit risk</t>
  </si>
  <si>
    <t>Additional capital requirement according to transitional rules</t>
  </si>
  <si>
    <t>Adjustment for transitional rules</t>
  </si>
  <si>
    <t>- other items</t>
  </si>
  <si>
    <t>- equity</t>
  </si>
  <si>
    <t>- collective investments undertakings (CIU)</t>
  </si>
  <si>
    <t>- institutions and corporates with a short-term credit assessment</t>
  </si>
  <si>
    <t>- covered bonds</t>
  </si>
  <si>
    <t>- associated with particularly high risk</t>
  </si>
  <si>
    <t>- in default</t>
  </si>
  <si>
    <t>- secured by mortgages on immovable property</t>
  </si>
  <si>
    <t>- retail</t>
  </si>
  <si>
    <t>- corporate</t>
  </si>
  <si>
    <t>- institutions</t>
  </si>
  <si>
    <t>- international organisations</t>
  </si>
  <si>
    <t>- multilateral development banks</t>
  </si>
  <si>
    <t xml:space="preserve"> - public sector entities</t>
  </si>
  <si>
    <t xml:space="preserve"> - regional governments or local authorities</t>
  </si>
  <si>
    <t>- central governments or central banks</t>
  </si>
  <si>
    <t xml:space="preserve">     - foundation</t>
  </si>
  <si>
    <t xml:space="preserve">     - advanced</t>
  </si>
  <si>
    <t xml:space="preserve">IRB </t>
  </si>
  <si>
    <t xml:space="preserve"> - of which counterparty credit risk</t>
  </si>
  <si>
    <t xml:space="preserve">Credit risk </t>
  </si>
  <si>
    <t>REA</t>
  </si>
  <si>
    <t>Min. capital requirement</t>
  </si>
  <si>
    <t>Foreign exchange risk</t>
  </si>
  <si>
    <t>Equity risk</t>
  </si>
  <si>
    <t>Capital requirement</t>
  </si>
  <si>
    <t>Common Equity Tier 1 capital</t>
  </si>
  <si>
    <t>Percentage points of REA</t>
  </si>
  <si>
    <t>Common Equity Tier 1 available to meet Capital Buffers</t>
  </si>
  <si>
    <t>Own funds</t>
  </si>
  <si>
    <t>SRB</t>
  </si>
  <si>
    <t>SII</t>
  </si>
  <si>
    <t>CCyB</t>
  </si>
  <si>
    <t>CCoB</t>
  </si>
  <si>
    <t>Capital Buffers</t>
  </si>
  <si>
    <t>Total regulatory adjustments to Tier 2 capital</t>
  </si>
  <si>
    <t>Other items, net</t>
  </si>
  <si>
    <t>Pension assets in excess of related liabilities</t>
  </si>
  <si>
    <t>IRB provisions excess (+)</t>
  </si>
  <si>
    <t>Tier 2 capital before regulatory adjustments</t>
  </si>
  <si>
    <t>Tier 1 capital (net after deduction)</t>
  </si>
  <si>
    <t>Additional Tier 1 capital</t>
  </si>
  <si>
    <t>Total regulatory adjustments to Additional Tier 1 capital</t>
  </si>
  <si>
    <t>Additional Tier 1 capital before regulatory adjustments</t>
  </si>
  <si>
    <t>Common Equity Tier 1 capital (net after deduction)</t>
  </si>
  <si>
    <t>Total regulatory adjustments to Common Equity Tier 1 capital</t>
  </si>
  <si>
    <t>IRB provisions shortfall (-)</t>
  </si>
  <si>
    <t>Intangible assets</t>
  </si>
  <si>
    <t>Deferred tax assets</t>
  </si>
  <si>
    <t>Common Equity Tier 1 capital before regulatory adjustments</t>
  </si>
  <si>
    <t>Proposed/actual dividend</t>
  </si>
  <si>
    <t>Equity in the consolidated situation</t>
  </si>
  <si>
    <t>Calculation of own funds</t>
  </si>
  <si>
    <r>
      <rPr>
        <vertAlign val="superscript"/>
        <sz val="7"/>
        <rFont val="Arial"/>
        <family val="2"/>
      </rPr>
      <t>1</t>
    </r>
    <r>
      <rPr>
        <sz val="7"/>
        <rFont val="Arial"/>
        <family val="2"/>
      </rPr>
      <t xml:space="preserve"> Includes EAD for on-balance, off-balance, derivatives and securities financing</t>
    </r>
  </si>
  <si>
    <t>Other non credit-obligation assets:</t>
  </si>
  <si>
    <t>- defaulted</t>
  </si>
  <si>
    <t>- not scored</t>
  </si>
  <si>
    <t>- scoring grades F</t>
  </si>
  <si>
    <t>- scoring grades E</t>
  </si>
  <si>
    <t>- scoring grades D</t>
  </si>
  <si>
    <t>- scoring grades C</t>
  </si>
  <si>
    <t>- scoring grades B</t>
  </si>
  <si>
    <t>- scoring grades A</t>
  </si>
  <si>
    <t>of which</t>
  </si>
  <si>
    <t>Retail, of which other retail:</t>
  </si>
  <si>
    <t>Retail, of which secured by real estate:</t>
  </si>
  <si>
    <t>- unrated</t>
  </si>
  <si>
    <t>- rating grades 1</t>
  </si>
  <si>
    <t>- rating grades 2</t>
  </si>
  <si>
    <t>- rating grades 3</t>
  </si>
  <si>
    <t>- rating grades 4</t>
  </si>
  <si>
    <t>- rating grades 5</t>
  </si>
  <si>
    <t>- rating grades 6</t>
  </si>
  <si>
    <t>Institutions, foundation IRB:</t>
  </si>
  <si>
    <t>Corporate, advanced IRB:</t>
  </si>
  <si>
    <t>Corporate, foundation IRB:</t>
  </si>
  <si>
    <t>Exposure-weighted average risk weight</t>
  </si>
  <si>
    <t>of which EAD for off-balance, EURm</t>
  </si>
  <si>
    <t>Off-balance exposure, EURm</t>
  </si>
  <si>
    <t>On-balance exposure, EURm</t>
  </si>
  <si>
    <t>Baltics</t>
  </si>
  <si>
    <t>Nordea Eiendomskreditt AS</t>
  </si>
  <si>
    <t>Nordea Mortgage Bank</t>
  </si>
  <si>
    <t>Nordea Hypotek AB</t>
  </si>
  <si>
    <t>Capital Buffers total</t>
  </si>
  <si>
    <t>Total outstanding short-term issuance</t>
  </si>
  <si>
    <t>Short-term funding programs - weighted average original maturity of total issuance</t>
  </si>
  <si>
    <t>Diversification of Short-term funding programs</t>
  </si>
  <si>
    <t>Short-term funding</t>
  </si>
  <si>
    <t>Derivatives, net inflows/outflows</t>
  </si>
  <si>
    <t>Total liabilities and equity</t>
  </si>
  <si>
    <t>Derivatives</t>
  </si>
  <si>
    <t>Other liabilities</t>
  </si>
  <si>
    <t>Subordinated liabilities</t>
  </si>
  <si>
    <t>Issued other bonds</t>
  </si>
  <si>
    <t>Issued covered bonds</t>
  </si>
  <si>
    <t xml:space="preserve"> - of which other bonds</t>
  </si>
  <si>
    <t xml:space="preserve"> - of which covered bonds</t>
  </si>
  <si>
    <t>Deposits by credit institutions</t>
  </si>
  <si>
    <t>Deposits and borrowings from public</t>
  </si>
  <si>
    <t>Debt securities in issue</t>
  </si>
  <si>
    <t>Total assets</t>
  </si>
  <si>
    <t xml:space="preserve"> - of which repos</t>
  </si>
  <si>
    <t>Interest-bearing securities incl. Treasury bills</t>
  </si>
  <si>
    <t>Loans to credit institutions</t>
  </si>
  <si>
    <t>Loans to the public</t>
  </si>
  <si>
    <t xml:space="preserve">Cash balances with central banks </t>
  </si>
  <si>
    <t>Not specified</t>
  </si>
  <si>
    <t>&gt; 10 years</t>
  </si>
  <si>
    <t>5-10 years</t>
  </si>
  <si>
    <t>2-5 years</t>
  </si>
  <si>
    <t>1-2 years</t>
  </si>
  <si>
    <t>3-12 months</t>
  </si>
  <si>
    <t>1-3 months</t>
  </si>
  <si>
    <t>&lt;1 month</t>
  </si>
  <si>
    <t>NOK</t>
  </si>
  <si>
    <t>Other assets</t>
  </si>
  <si>
    <t>Liquidity buffer - Nordea Group</t>
  </si>
  <si>
    <t>Maturity analysis for assets and liabilities</t>
  </si>
  <si>
    <t>Net position, currencies</t>
  </si>
  <si>
    <t>Position not reported/distributed on the balance sheet</t>
  </si>
  <si>
    <t>USD</t>
  </si>
  <si>
    <t>DKK</t>
  </si>
  <si>
    <t>Total (according to Nordea definition)</t>
  </si>
  <si>
    <t>Sum</t>
  </si>
  <si>
    <t>EUR</t>
  </si>
  <si>
    <t>SEK</t>
  </si>
  <si>
    <t>Not distributed</t>
  </si>
  <si>
    <t>Combined</t>
  </si>
  <si>
    <t>in EURbn</t>
  </si>
  <si>
    <t>Maturity analysis for assets and liabilities in currencies</t>
  </si>
  <si>
    <t>Assets and liabilities in foreign currency</t>
  </si>
  <si>
    <t>Liquidity buffer composition</t>
  </si>
  <si>
    <t xml:space="preserve">Long. EUR (5 years)                                       </t>
  </si>
  <si>
    <t xml:space="preserve">Long. SE                                                        </t>
  </si>
  <si>
    <t xml:space="preserve">Short. SE                                                        </t>
  </si>
  <si>
    <t xml:space="preserve">Long. NO                                                        </t>
  </si>
  <si>
    <t xml:space="preserve">Short. NO                                                       </t>
  </si>
  <si>
    <t xml:space="preserve">Long. DK                                                        </t>
  </si>
  <si>
    <t xml:space="preserve">Short. DK                                                        </t>
  </si>
  <si>
    <t xml:space="preserve">Short. EUR (1W Eonia ) </t>
  </si>
  <si>
    <t>Market development - interest rates</t>
  </si>
  <si>
    <t>Country</t>
  </si>
  <si>
    <t>Macroeconomic data - Nordic region</t>
  </si>
  <si>
    <t xml:space="preserve">     www.nordea.com</t>
  </si>
  <si>
    <t>Silent period</t>
  </si>
  <si>
    <t>andreas.larsson@nordea.com</t>
  </si>
  <si>
    <t>+46 709 707 555</t>
  </si>
  <si>
    <t>Andreas Larsson, Head of Debt IR and Ratings</t>
  </si>
  <si>
    <t>For further information, please contact:</t>
  </si>
  <si>
    <t>Additional information can be found at: www.nordea.com/IR</t>
  </si>
  <si>
    <t xml:space="preserve">This publication is a supplement to quarterly interim reports and Annual Report. </t>
  </si>
  <si>
    <t>Goverment of Japan Pension Fund</t>
  </si>
  <si>
    <t>Q3/17</t>
  </si>
  <si>
    <t>*Covered bond rating</t>
  </si>
  <si>
    <t xml:space="preserve">Standardised </t>
  </si>
  <si>
    <r>
      <t>Exposure value (EAD), EURm</t>
    </r>
    <r>
      <rPr>
        <b/>
        <vertAlign val="superscript"/>
        <sz val="8"/>
        <rFont val="Arial"/>
        <family val="2"/>
      </rPr>
      <t>1</t>
    </r>
  </si>
  <si>
    <t xml:space="preserve">Other  </t>
  </si>
  <si>
    <t>8.03</t>
  </si>
  <si>
    <t>****LTV current property value distribution where a single loan can exist in multiple buckets, with continuous distribution</t>
  </si>
  <si>
    <t>*LTV unindexed distribution in ranges where a single loan can exist in multiple buckets, with continuous distribution</t>
  </si>
  <si>
    <r>
      <rPr>
        <sz val="9"/>
        <color theme="1"/>
        <rFont val="Calibri"/>
        <family val="2"/>
      </rPr>
      <t>˃100</t>
    </r>
    <r>
      <rPr>
        <sz val="9"/>
        <color theme="1"/>
        <rFont val="Arial"/>
        <family val="2"/>
      </rPr>
      <t>%</t>
    </r>
  </si>
  <si>
    <t>90-100%</t>
  </si>
  <si>
    <t>40-60%</t>
  </si>
  <si>
    <t>20-40%</t>
  </si>
  <si>
    <t>˂20%</t>
  </si>
  <si>
    <t>Nordea Kredit Capital Centre 2 cover pool (Denmark)****</t>
  </si>
  <si>
    <t>Nordea Kredit Capital Centre 1 cover pool (Denmark)****</t>
  </si>
  <si>
    <t>Nordea Hypotek cover pool (Sweden)</t>
  </si>
  <si>
    <t>Cover pools, covered bonds</t>
  </si>
  <si>
    <t>˃90%</t>
  </si>
  <si>
    <t xml:space="preserve"> - Personal Banking Financial highlights</t>
  </si>
  <si>
    <t>Q4/17</t>
  </si>
  <si>
    <t>AT1 in November 2017 issue rating</t>
  </si>
  <si>
    <t>Additional Tier 1 capital holders</t>
  </si>
  <si>
    <t xml:space="preserve">   Collateralised lending</t>
  </si>
  <si>
    <t xml:space="preserve">   Housing loans</t>
  </si>
  <si>
    <t>Q1/18</t>
  </si>
  <si>
    <t>Liquidity coverage ratio (%)</t>
  </si>
  <si>
    <t xml:space="preserve">   Limit on inflows</t>
  </si>
  <si>
    <t xml:space="preserve">   Other cash inflows</t>
  </si>
  <si>
    <t xml:space="preserve">   Inflows from fully performing exposures</t>
  </si>
  <si>
    <t xml:space="preserve">   Secured lending (e.g. reverse repos)</t>
  </si>
  <si>
    <t>Total cash inflows</t>
  </si>
  <si>
    <t xml:space="preserve">   Other funding obligations</t>
  </si>
  <si>
    <t xml:space="preserve">   Additional requirements</t>
  </si>
  <si>
    <t xml:space="preserve">   Secured wholesale funding</t>
  </si>
  <si>
    <t xml:space="preserve">   Unsecured wholesale funding</t>
  </si>
  <si>
    <t xml:space="preserve">   business customers</t>
  </si>
  <si>
    <t xml:space="preserve">   Retail deposits &amp; deposits from small</t>
  </si>
  <si>
    <t>Total cash outflows</t>
  </si>
  <si>
    <t xml:space="preserve">   Cap on level 2</t>
  </si>
  <si>
    <t xml:space="preserve">   Liquid assets level 2</t>
  </si>
  <si>
    <t xml:space="preserve">   Liquid assets level 1</t>
  </si>
  <si>
    <t>Total high-quality liquid assets (HQLA)</t>
  </si>
  <si>
    <t>Weighted value</t>
  </si>
  <si>
    <t>Unweighted value</t>
  </si>
  <si>
    <t>Additional risk exposure amount related to Finnish RW floor due to Article 458 CRR</t>
  </si>
  <si>
    <t>Total Own Funds, including profit</t>
  </si>
  <si>
    <t>Common Equity Tier 1 capital, including profit</t>
  </si>
  <si>
    <t>26.2</t>
  </si>
  <si>
    <t>25.2</t>
  </si>
  <si>
    <t>22.2</t>
  </si>
  <si>
    <t>19.8</t>
  </si>
  <si>
    <t>320.1</t>
  </si>
  <si>
    <t>8.66</t>
  </si>
  <si>
    <t xml:space="preserve">   Stages 1 &amp; 2</t>
  </si>
  <si>
    <t xml:space="preserve">   Stage 3</t>
  </si>
  <si>
    <t>Net loan losses, stage 1</t>
  </si>
  <si>
    <t>Net loan losses, stage 2</t>
  </si>
  <si>
    <t>Net loan losses, non-defaulted</t>
  </si>
  <si>
    <t>Stage 3, defaulted</t>
  </si>
  <si>
    <t>Net loan losses, individually assessed, collectively calculated</t>
  </si>
  <si>
    <t>Realised loan losses</t>
  </si>
  <si>
    <t>Decrease of provisions to cover realised loan losses</t>
  </si>
  <si>
    <t>Recoveries on previous realised loan losses</t>
  </si>
  <si>
    <t xml:space="preserve">New/increase in provisions </t>
  </si>
  <si>
    <t>Reversals of provisions</t>
  </si>
  <si>
    <t>Net loan losses, defaulted</t>
  </si>
  <si>
    <t>- of which stage 1</t>
  </si>
  <si>
    <t>- of which stage 2</t>
  </si>
  <si>
    <t>- of which stage 3</t>
  </si>
  <si>
    <t>Jan-Dec</t>
  </si>
  <si>
    <t>Q2/18</t>
  </si>
  <si>
    <t>Baa1</t>
  </si>
  <si>
    <t>26.5</t>
  </si>
  <si>
    <t>19.9</t>
  </si>
  <si>
    <t>8.26</t>
  </si>
  <si>
    <t>For more detailed information regarding ratios and key figures definied as Alternative performance measures, see http://www.nordea.com/en/investor-relations/.</t>
  </si>
  <si>
    <r>
      <rPr>
        <vertAlign val="superscript"/>
        <sz val="7"/>
        <color rgb="FF000000"/>
        <rFont val="Arial"/>
        <family val="2"/>
      </rPr>
      <t>2</t>
    </r>
    <r>
      <rPr>
        <sz val="7"/>
        <color rgb="FF000000"/>
        <rFont val="Arial"/>
        <family val="2"/>
      </rPr>
      <t xml:space="preserve"> End of period,</t>
    </r>
  </si>
  <si>
    <r>
      <t>ROCAR</t>
    </r>
    <r>
      <rPr>
        <vertAlign val="superscript"/>
        <sz val="8"/>
        <color theme="1"/>
        <rFont val="Arial"/>
        <family val="2"/>
      </rPr>
      <t>1,5</t>
    </r>
    <r>
      <rPr>
        <sz val="8"/>
        <color theme="1"/>
        <rFont val="Arial"/>
        <family val="2"/>
      </rPr>
      <t xml:space="preserve">, % </t>
    </r>
  </si>
  <si>
    <r>
      <t>Number of employees (FTEs)</t>
    </r>
    <r>
      <rPr>
        <vertAlign val="superscript"/>
        <sz val="8"/>
        <color theme="1"/>
        <rFont val="Arial"/>
        <family val="2"/>
      </rPr>
      <t>2</t>
    </r>
  </si>
  <si>
    <r>
      <t>Risk Exposure Amount, incl, Basel I floor</t>
    </r>
    <r>
      <rPr>
        <vertAlign val="superscript"/>
        <sz val="8"/>
        <color theme="1"/>
        <rFont val="Arial"/>
        <family val="2"/>
      </rPr>
      <t>4</t>
    </r>
    <r>
      <rPr>
        <sz val="8"/>
        <color theme="1"/>
        <rFont val="Arial"/>
        <family val="2"/>
      </rPr>
      <t>, EURbn</t>
    </r>
  </si>
  <si>
    <r>
      <t>Risk Exposure Amount, excl, Basel I floor</t>
    </r>
    <r>
      <rPr>
        <vertAlign val="superscript"/>
        <sz val="8"/>
        <color theme="1"/>
        <rFont val="Arial"/>
        <family val="2"/>
      </rPr>
      <t>4</t>
    </r>
    <r>
      <rPr>
        <sz val="8"/>
        <color theme="1"/>
        <rFont val="Arial"/>
        <family val="2"/>
      </rPr>
      <t>, EURbn</t>
    </r>
  </si>
  <si>
    <r>
      <t xml:space="preserve">Number of employees (FTEs) </t>
    </r>
    <r>
      <rPr>
        <vertAlign val="superscript"/>
        <sz val="8"/>
        <color theme="1"/>
        <rFont val="Arial"/>
        <family val="2"/>
      </rPr>
      <t>2</t>
    </r>
  </si>
  <si>
    <r>
      <t>Risk Exposure Amount</t>
    </r>
    <r>
      <rPr>
        <vertAlign val="superscript"/>
        <sz val="8"/>
        <color theme="1"/>
        <rFont val="Arial"/>
        <family val="2"/>
      </rPr>
      <t>4</t>
    </r>
    <r>
      <rPr>
        <sz val="8"/>
        <color theme="1"/>
        <rFont val="Arial"/>
        <family val="2"/>
      </rPr>
      <t>,EURbn</t>
    </r>
  </si>
  <si>
    <r>
      <t>Tier 1 capital</t>
    </r>
    <r>
      <rPr>
        <vertAlign val="superscript"/>
        <sz val="8"/>
        <color theme="1"/>
        <rFont val="Arial"/>
        <family val="2"/>
      </rPr>
      <t>2,4</t>
    </r>
    <r>
      <rPr>
        <sz val="8"/>
        <color theme="1"/>
        <rFont val="Arial"/>
        <family val="2"/>
      </rPr>
      <t xml:space="preserve"> EURm</t>
    </r>
  </si>
  <si>
    <r>
      <t>Loan loss ratio, basis points</t>
    </r>
    <r>
      <rPr>
        <vertAlign val="superscript"/>
        <sz val="8"/>
        <color theme="1"/>
        <rFont val="Arial"/>
        <family val="2"/>
      </rPr>
      <t>3</t>
    </r>
  </si>
  <si>
    <r>
      <t>Cost/income ratio, %  - excl, Non-recurring items</t>
    </r>
    <r>
      <rPr>
        <vertAlign val="superscript"/>
        <sz val="8"/>
        <color theme="1"/>
        <rFont val="Arial"/>
        <family val="2"/>
      </rPr>
      <t>1</t>
    </r>
  </si>
  <si>
    <r>
      <t>Potential shares outstanding</t>
    </r>
    <r>
      <rPr>
        <vertAlign val="superscript"/>
        <sz val="8"/>
        <rFont val="Arial"/>
        <family val="2"/>
      </rPr>
      <t>2</t>
    </r>
    <r>
      <rPr>
        <sz val="8"/>
        <rFont val="Arial"/>
        <family val="2"/>
      </rPr>
      <t>, million</t>
    </r>
  </si>
  <si>
    <r>
      <t>Equity per share</t>
    </r>
    <r>
      <rPr>
        <vertAlign val="superscript"/>
        <sz val="8"/>
        <color theme="1"/>
        <rFont val="Arial"/>
        <family val="2"/>
      </rPr>
      <t>2</t>
    </r>
    <r>
      <rPr>
        <sz val="8"/>
        <color theme="1"/>
        <rFont val="Arial"/>
        <family val="2"/>
      </rPr>
      <t>, EUR</t>
    </r>
  </si>
  <si>
    <r>
      <t>Potential shares outstanding</t>
    </r>
    <r>
      <rPr>
        <vertAlign val="superscript"/>
        <sz val="8"/>
        <color theme="1"/>
        <rFont val="Arial"/>
        <family val="2"/>
      </rPr>
      <t>2</t>
    </r>
    <r>
      <rPr>
        <sz val="8"/>
        <color theme="1"/>
        <rFont val="Arial"/>
        <family val="2"/>
      </rPr>
      <t>, million</t>
    </r>
  </si>
  <si>
    <r>
      <t>Share price</t>
    </r>
    <r>
      <rPr>
        <vertAlign val="superscript"/>
        <sz val="8"/>
        <color theme="1"/>
        <rFont val="Arial"/>
        <family val="2"/>
      </rPr>
      <t>2</t>
    </r>
    <r>
      <rPr>
        <sz val="8"/>
        <color theme="1"/>
        <rFont val="Arial"/>
        <family val="2"/>
      </rPr>
      <t>, EUR</t>
    </r>
  </si>
  <si>
    <r>
      <t>Ratios and key figures</t>
    </r>
    <r>
      <rPr>
        <b/>
        <vertAlign val="superscript"/>
        <sz val="8"/>
        <color theme="1"/>
        <rFont val="Arial"/>
        <family val="2"/>
      </rPr>
      <t>1</t>
    </r>
  </si>
  <si>
    <t>Q3/18</t>
  </si>
  <si>
    <t xml:space="preserve">Nordea Bank Abp </t>
  </si>
  <si>
    <t>2020E</t>
  </si>
  <si>
    <t>Total loans</t>
  </si>
  <si>
    <t>Reversed repurchase agreements</t>
  </si>
  <si>
    <t>Past due loans %</t>
  </si>
  <si>
    <t>Households customers</t>
  </si>
  <si>
    <t>Interest-bearing securities</t>
  </si>
  <si>
    <t>Impairment rate (stage 3) gross, basis points</t>
  </si>
  <si>
    <t>1.6</t>
  </si>
  <si>
    <t>Asset &amp; Wealth Management</t>
  </si>
  <si>
    <t xml:space="preserve"> - Asset &amp; Wealth Management Financial highlights</t>
  </si>
  <si>
    <t>Total number of outstanding shares</t>
  </si>
  <si>
    <t>Credit spread risk, VaR</t>
  </si>
  <si>
    <t>Foreign exchange risk, VaR</t>
  </si>
  <si>
    <t>Equity risk, VaR</t>
  </si>
  <si>
    <t>Interest rate risk, VaR</t>
  </si>
  <si>
    <t>Total risk, VaR</t>
  </si>
  <si>
    <t>Banking book</t>
  </si>
  <si>
    <t>Inflation risk</t>
  </si>
  <si>
    <t xml:space="preserve">Trading book </t>
  </si>
  <si>
    <t>Market risk VaR</t>
  </si>
  <si>
    <t>Corporate rating migration</t>
  </si>
  <si>
    <t>Corporate rating distribution</t>
  </si>
  <si>
    <t>Credit quality</t>
  </si>
  <si>
    <t xml:space="preserve"> - Net fee and commission income</t>
  </si>
  <si>
    <t>Q4/18</t>
  </si>
  <si>
    <t>Cevian Capital</t>
  </si>
  <si>
    <t>Total (including other liquid assets)</t>
  </si>
  <si>
    <t xml:space="preserve">    All other securities</t>
  </si>
  <si>
    <t xml:space="preserve">    Covered bonds issued by the own bank or related unit</t>
  </si>
  <si>
    <t xml:space="preserve">    Balances with other banks</t>
  </si>
  <si>
    <t xml:space="preserve">    Other level 2 assets</t>
  </si>
  <si>
    <t xml:space="preserve">    Covered bonds</t>
  </si>
  <si>
    <t>Level 2 Assets</t>
  </si>
  <si>
    <t xml:space="preserve">    Securities issued or guaranteed by municipalities or other public sector entities</t>
  </si>
  <si>
    <t xml:space="preserve">    Securities issued or guaranteed by sovereigns, central banks or multilateral development banks</t>
  </si>
  <si>
    <t xml:space="preserve">    Cash and balances with central banks</t>
  </si>
  <si>
    <t>Level 1 Assets</t>
  </si>
  <si>
    <t>**All other unencumbered securities held by Treasury</t>
  </si>
  <si>
    <t>*Level 1 &amp; Level 2 assets according to EBA LCR Delegated Act</t>
  </si>
  <si>
    <t xml:space="preserve">    All other securities**</t>
  </si>
  <si>
    <t>Level 2 Assets*</t>
  </si>
  <si>
    <t>Level 1 Assets*</t>
  </si>
  <si>
    <t>According to Nordea definition</t>
  </si>
  <si>
    <t>Liquidity Coverage Ratio Subcomponents (EBA LCR Delegated act)</t>
  </si>
  <si>
    <r>
      <rPr>
        <vertAlign val="superscript"/>
        <sz val="7"/>
        <color rgb="FF000000"/>
        <rFont val="Arial"/>
        <family val="2"/>
      </rPr>
      <t>6</t>
    </r>
    <r>
      <rPr>
        <sz val="7"/>
        <color rgb="FF000000"/>
        <rFont val="Arial"/>
        <family val="2"/>
      </rPr>
      <t xml:space="preserve"> For more detailed information see chapter Other information. </t>
    </r>
  </si>
  <si>
    <r>
      <rPr>
        <vertAlign val="superscript"/>
        <sz val="7"/>
        <color rgb="FF000000"/>
        <rFont val="Arial"/>
        <family val="2"/>
      </rPr>
      <t>5</t>
    </r>
    <r>
      <rPr>
        <sz val="7"/>
        <color rgb="FF000000"/>
        <rFont val="Arial"/>
        <family val="2"/>
      </rPr>
      <t xml:space="preserve"> ROCAR restated Q4 2015 due to changed definition.</t>
    </r>
  </si>
  <si>
    <r>
      <rPr>
        <vertAlign val="superscript"/>
        <sz val="7"/>
        <color rgb="FF000000"/>
        <rFont val="Arial"/>
        <family val="2"/>
      </rPr>
      <t>4</t>
    </r>
    <r>
      <rPr>
        <sz val="7"/>
        <color rgb="FF000000"/>
        <rFont val="Arial"/>
        <family val="2"/>
      </rPr>
      <t xml:space="preserve"> Including the result for the period,</t>
    </r>
  </si>
  <si>
    <r>
      <rPr>
        <vertAlign val="superscript"/>
        <sz val="7"/>
        <color rgb="FF000000"/>
        <rFont val="Arial"/>
        <family val="2"/>
      </rPr>
      <t>3</t>
    </r>
    <r>
      <rPr>
        <sz val="7"/>
        <color rgb="FF000000"/>
        <rFont val="Arial"/>
        <family val="2"/>
      </rPr>
      <t xml:space="preserve"> Including Loans to the public reported in Assets held for sale,</t>
    </r>
  </si>
  <si>
    <t>12 quarter overview</t>
  </si>
  <si>
    <t>12 year overview</t>
  </si>
  <si>
    <t>Additional risk exposure amount related to Swedish RW floor due to Article 458 CRR</t>
  </si>
  <si>
    <t xml:space="preserve">These figures are according to part 8 of CRR
</t>
  </si>
  <si>
    <t>Own Funds including profit (Nordea Bank Abp)</t>
  </si>
  <si>
    <t>These figures are according to part 8 of CRR</t>
  </si>
  <si>
    <t>Summary of items included in own funds (Nordea Bank Abp)</t>
  </si>
  <si>
    <t xml:space="preserve"> Minimum Capital requirement</t>
  </si>
  <si>
    <t>Minimum Capital Requirement &amp; Capital Buffers (Nordea Bank Abp)</t>
  </si>
  <si>
    <t>Minimum capital requirement and REA (Nordea Bank Abp)</t>
  </si>
  <si>
    <t>Additional information on exposures for which internal models are used (Nordea Bank Abp)</t>
  </si>
  <si>
    <t>Total Capital ratio, excluding profit</t>
  </si>
  <si>
    <t>Tier 1 ratio, excluding profit</t>
  </si>
  <si>
    <t>Common Equity Tier 1 capital ratio, excluding profit</t>
  </si>
  <si>
    <t>Total Capital ratio, including profit</t>
  </si>
  <si>
    <t>Tier 1 ratio, including profit</t>
  </si>
  <si>
    <t>Common Equity Tier 1 capital ratio, including profit</t>
  </si>
  <si>
    <t>Total Capital ratio</t>
  </si>
  <si>
    <t>Total Own funds</t>
  </si>
  <si>
    <t>Other deductions</t>
  </si>
  <si>
    <t xml:space="preserve"> - of which perpetual subordinated loans</t>
  </si>
  <si>
    <t>Tier 1 ratio</t>
  </si>
  <si>
    <t>Deductions for investments in insurance companies (50%)</t>
  </si>
  <si>
    <t>Hybrid capital loans</t>
  </si>
  <si>
    <t>Common Equity Tier 1 ratio</t>
  </si>
  <si>
    <t>Common Equity Tier 1</t>
  </si>
  <si>
    <t>Pensions assets in excess of related liabilities</t>
  </si>
  <si>
    <t xml:space="preserve">IRB provisions shortfall </t>
  </si>
  <si>
    <t>Other intangibles assets</t>
  </si>
  <si>
    <t>Goodwill</t>
  </si>
  <si>
    <t>Sub-total</t>
  </si>
  <si>
    <t>Other adjustments</t>
  </si>
  <si>
    <t>Valuation adjustment for non-CRR companies</t>
  </si>
  <si>
    <t>Balance sheet equity</t>
  </si>
  <si>
    <t xml:space="preserve"> - 12 years overview Balance sheet</t>
  </si>
  <si>
    <t>A-1</t>
  </si>
  <si>
    <t>Q1/19</t>
  </si>
  <si>
    <t>Ilmarinen</t>
  </si>
  <si>
    <t>Nordea Vinstandelsstiftelse</t>
  </si>
  <si>
    <t>Settlement Risk</t>
  </si>
  <si>
    <t xml:space="preserve">Settlement Risk </t>
  </si>
  <si>
    <t xml:space="preserve">1) All figures excluding Settlement Risk </t>
  </si>
  <si>
    <t>Commodity Risk</t>
  </si>
  <si>
    <t>Interest rate risk</t>
  </si>
  <si>
    <t>Standardised Approach</t>
  </si>
  <si>
    <t>Equity Event Risk (IA)</t>
  </si>
  <si>
    <t>Comprehensive Risk Charge (IA)</t>
  </si>
  <si>
    <t>Incremental Risk Charge (IA)</t>
  </si>
  <si>
    <t>Credit spread risk</t>
  </si>
  <si>
    <t>Total Stressed VaR (IA)</t>
  </si>
  <si>
    <t>Total VaR (IA)</t>
  </si>
  <si>
    <t>Trading book</t>
  </si>
  <si>
    <t>O-SII</t>
  </si>
  <si>
    <t>Nordea does not have the following IRB exposure classes: equity exposures, central governments and central banks, qualifying revolving retail</t>
  </si>
  <si>
    <t>Own funds (net after deduction)</t>
  </si>
  <si>
    <t>Invested unrestriced equity</t>
  </si>
  <si>
    <t>AT1 in March 2019 issue rating</t>
  </si>
  <si>
    <t>2019</t>
  </si>
  <si>
    <r>
      <rPr>
        <b/>
        <sz val="8"/>
        <color rgb="FF000000"/>
        <rFont val="Arial"/>
        <family val="2"/>
      </rPr>
      <t>EURm</t>
    </r>
  </si>
  <si>
    <r>
      <rPr>
        <b/>
        <sz val="8"/>
        <color rgb="FF000000"/>
        <rFont val="Arial"/>
        <family val="2"/>
      </rPr>
      <t>Movements of allowance accounts for loans measured at amortised cost</t>
    </r>
  </si>
  <si>
    <r>
      <rPr>
        <b/>
        <sz val="8"/>
        <color rgb="FF000000"/>
        <rFont val="Arial"/>
        <family val="2"/>
      </rPr>
      <t>Allowances and provisions</t>
    </r>
  </si>
  <si>
    <r>
      <rPr>
        <b/>
        <sz val="8"/>
        <color rgb="FF000000"/>
        <rFont val="Arial"/>
        <family val="2"/>
      </rPr>
      <t>Exposures measured at amortised cost and fair value through OCI, before allowances</t>
    </r>
  </si>
  <si>
    <t>Q2/19</t>
  </si>
  <si>
    <t>Q219</t>
  </si>
  <si>
    <t>Axel Malgerud, Senior IR Officer</t>
  </si>
  <si>
    <t>axel.malgerud@nordea.com</t>
  </si>
  <si>
    <t>+46 721 415 150</t>
  </si>
  <si>
    <r>
      <rPr>
        <sz val="8"/>
        <color rgb="FF000000"/>
        <rFont val="Arial"/>
        <family val="2"/>
      </rPr>
      <t xml:space="preserve">of which non-guaranteed </t>
    </r>
  </si>
  <si>
    <r>
      <rPr>
        <sz val="8"/>
        <color rgb="FF000000"/>
        <rFont val="Arial"/>
        <family val="2"/>
      </rPr>
      <t xml:space="preserve">of which guaranteed </t>
    </r>
  </si>
  <si>
    <r>
      <rPr>
        <b/>
        <sz val="8"/>
        <color rgb="FF000000"/>
        <rFont val="Arial"/>
        <family val="2"/>
      </rPr>
      <t>Total Market Return AuM</t>
    </r>
  </si>
  <si>
    <r>
      <rPr>
        <sz val="8"/>
        <color rgb="FF000000"/>
        <rFont val="Arial"/>
        <family val="2"/>
      </rPr>
      <t>of which 0-3%</t>
    </r>
  </si>
  <si>
    <r>
      <rPr>
        <sz val="8"/>
        <color rgb="FF000000"/>
        <rFont val="Arial"/>
        <family val="2"/>
      </rPr>
      <t>of which 3-5%</t>
    </r>
  </si>
  <si>
    <r>
      <rPr>
        <sz val="8"/>
        <color rgb="FF000000"/>
        <rFont val="Arial"/>
        <family val="2"/>
      </rPr>
      <t>of which &gt;5%</t>
    </r>
  </si>
  <si>
    <r>
      <rPr>
        <b/>
        <sz val="8"/>
        <color rgb="FF000000"/>
        <rFont val="Arial"/>
        <family val="2"/>
      </rPr>
      <t>Total Traditional AuM</t>
    </r>
  </si>
  <si>
    <r>
      <rPr>
        <b/>
        <sz val="8"/>
        <color rgb="FF000000"/>
        <rFont val="Arial"/>
        <family val="2"/>
      </rPr>
      <t>Other</t>
    </r>
  </si>
  <si>
    <r>
      <rPr>
        <b/>
        <sz val="8"/>
        <color rgb="FF000000"/>
        <rFont val="Arial"/>
        <family val="2"/>
      </rPr>
      <t>Poland</t>
    </r>
  </si>
  <si>
    <r>
      <rPr>
        <b/>
        <sz val="8"/>
        <color rgb="FF000000"/>
        <rFont val="Arial"/>
        <family val="2"/>
      </rPr>
      <t>Sweden</t>
    </r>
  </si>
  <si>
    <r>
      <rPr>
        <b/>
        <sz val="8"/>
        <color rgb="FF000000"/>
        <rFont val="Arial"/>
        <family val="2"/>
      </rPr>
      <t>Norway</t>
    </r>
  </si>
  <si>
    <r>
      <rPr>
        <b/>
        <sz val="8"/>
        <color rgb="FF000000"/>
        <rFont val="Arial"/>
        <family val="2"/>
      </rPr>
      <t>Finland</t>
    </r>
  </si>
  <si>
    <r>
      <rPr>
        <b/>
        <sz val="8"/>
        <color rgb="FF000000"/>
        <rFont val="Arial"/>
        <family val="2"/>
      </rPr>
      <t>EURbn</t>
    </r>
  </si>
  <si>
    <r>
      <rPr>
        <b/>
        <sz val="10"/>
        <color rgb="FF2F75B5"/>
        <rFont val="Arial"/>
        <family val="2"/>
      </rPr>
      <t>Life &amp; Pensions -  Guaranteed client returns per category</t>
    </r>
  </si>
  <si>
    <r>
      <rPr>
        <sz val="8"/>
        <color rgb="FF000000"/>
        <rFont val="Arial"/>
        <family val="2"/>
      </rPr>
      <t>Sweden</t>
    </r>
  </si>
  <si>
    <r>
      <rPr>
        <sz val="8"/>
        <color rgb="FF000000"/>
        <rFont val="Arial"/>
        <family val="2"/>
      </rPr>
      <t>Norway</t>
    </r>
  </si>
  <si>
    <r>
      <rPr>
        <sz val="8"/>
        <color rgb="FF000000"/>
        <rFont val="Arial"/>
        <family val="2"/>
      </rPr>
      <t>Finland</t>
    </r>
  </si>
  <si>
    <r>
      <rPr>
        <b/>
        <sz val="8"/>
        <color rgb="FF000000"/>
        <rFont val="Arial"/>
        <family val="2"/>
      </rPr>
      <t>Q119</t>
    </r>
  </si>
  <si>
    <r>
      <rPr>
        <b/>
        <sz val="8"/>
        <color rgb="FF000000"/>
        <rFont val="Arial"/>
        <family val="2"/>
      </rPr>
      <t>Q219</t>
    </r>
  </si>
  <si>
    <r>
      <rPr>
        <b/>
        <sz val="8"/>
        <color rgb="FF000000"/>
        <rFont val="Arial"/>
        <family val="2"/>
      </rPr>
      <t>Net equity exposure %</t>
    </r>
  </si>
  <si>
    <r>
      <rPr>
        <b/>
        <sz val="8"/>
        <color rgb="FF000000"/>
        <rFont val="Arial"/>
        <family val="2"/>
      </rPr>
      <t>Total EURbn</t>
    </r>
  </si>
  <si>
    <r>
      <rPr>
        <b/>
        <sz val="10"/>
        <color rgb="FF2F75B5"/>
        <rFont val="Arial"/>
        <family val="2"/>
      </rPr>
      <t>Life &amp; Pensions - Asset allocation</t>
    </r>
  </si>
  <si>
    <r>
      <rPr>
        <sz val="8"/>
        <color rgb="FF000000"/>
        <rFont val="Arial"/>
        <family val="2"/>
      </rPr>
      <t>Denmark</t>
    </r>
  </si>
  <si>
    <r>
      <rPr>
        <b/>
        <sz val="10"/>
        <color rgb="FF2F75B5"/>
        <rFont val="Arial"/>
        <family val="2"/>
      </rPr>
      <t>Life &amp; Pensions - Gross written premiums by market</t>
    </r>
  </si>
  <si>
    <r>
      <rPr>
        <sz val="8"/>
        <color rgb="FF000000"/>
        <rFont val="Arial"/>
        <family val="2"/>
      </rPr>
      <t>Number of employees (FTEs)</t>
    </r>
  </si>
  <si>
    <r>
      <rPr>
        <sz val="8"/>
        <color rgb="FF000000"/>
        <rFont val="Arial"/>
        <family val="2"/>
      </rPr>
      <t>Risk exposure amount (REA)</t>
    </r>
  </si>
  <si>
    <r>
      <rPr>
        <sz val="8"/>
        <color rgb="FF000000"/>
        <rFont val="Arial"/>
        <family val="2"/>
      </rPr>
      <t>Premiums</t>
    </r>
  </si>
  <si>
    <r>
      <rPr>
        <sz val="8"/>
        <color rgb="FF000000"/>
        <rFont val="Arial"/>
        <family val="2"/>
      </rPr>
      <t>AuM, EURbn</t>
    </r>
  </si>
  <si>
    <r>
      <rPr>
        <sz val="8"/>
        <color rgb="FF000000"/>
        <rFont val="Arial"/>
        <family val="2"/>
      </rPr>
      <t>Cost/income ratio, %</t>
    </r>
  </si>
  <si>
    <r>
      <rPr>
        <b/>
        <sz val="8"/>
        <color rgb="FF000000"/>
        <rFont val="Arial"/>
        <family val="2"/>
      </rPr>
      <t>Operating profit</t>
    </r>
  </si>
  <si>
    <r>
      <rPr>
        <sz val="8"/>
        <color rgb="FF000000"/>
        <rFont val="Arial"/>
        <family val="2"/>
      </rPr>
      <t>Net loan losses</t>
    </r>
  </si>
  <si>
    <r>
      <rPr>
        <b/>
        <sz val="8"/>
        <color rgb="FF000000"/>
        <rFont val="Arial"/>
        <family val="2"/>
      </rPr>
      <t>Profit before loan losses</t>
    </r>
  </si>
  <si>
    <r>
      <rPr>
        <b/>
        <sz val="8"/>
        <color rgb="FF000000"/>
        <rFont val="Arial"/>
        <family val="2"/>
      </rPr>
      <t>Total operating expenses</t>
    </r>
  </si>
  <si>
    <r>
      <rPr>
        <b/>
        <sz val="8"/>
        <color rgb="FF000000"/>
        <rFont val="Arial"/>
        <family val="2"/>
      </rPr>
      <t xml:space="preserve">Total opeating income </t>
    </r>
  </si>
  <si>
    <r>
      <rPr>
        <sz val="8"/>
        <color rgb="FF000000"/>
        <rFont val="Arial"/>
        <family val="2"/>
      </rPr>
      <t>Equity method &amp; other income</t>
    </r>
  </si>
  <si>
    <r>
      <rPr>
        <sz val="8"/>
        <color rgb="FF000000"/>
        <rFont val="Arial"/>
        <family val="2"/>
      </rPr>
      <t>Net result from items at fair value</t>
    </r>
  </si>
  <si>
    <r>
      <rPr>
        <sz val="8"/>
        <color rgb="FF000000"/>
        <rFont val="Arial"/>
        <family val="2"/>
      </rPr>
      <t>Net fee and commission income</t>
    </r>
  </si>
  <si>
    <r>
      <rPr>
        <sz val="8"/>
        <color rgb="FF000000"/>
        <rFont val="Arial"/>
        <family val="2"/>
      </rPr>
      <t>Net interest income</t>
    </r>
  </si>
  <si>
    <r>
      <rPr>
        <b/>
        <sz val="10"/>
        <color rgb="FF2F75B5"/>
        <rFont val="Arial"/>
        <family val="2"/>
      </rPr>
      <t>Chg %</t>
    </r>
  </si>
  <si>
    <r>
      <rPr>
        <sz val="8"/>
        <color rgb="FF000000"/>
        <rFont val="Arial"/>
        <family val="2"/>
      </rPr>
      <t>Equities drop 20%</t>
    </r>
  </si>
  <si>
    <r>
      <rPr>
        <sz val="8"/>
        <color rgb="FF000000"/>
        <rFont val="Arial"/>
        <family val="2"/>
      </rPr>
      <t>Interest rates up 50bp</t>
    </r>
  </si>
  <si>
    <r>
      <rPr>
        <sz val="8"/>
        <color rgb="FF000000"/>
        <rFont val="Arial"/>
        <family val="2"/>
      </rPr>
      <t>Interest rates down 50bp</t>
    </r>
  </si>
  <si>
    <r>
      <rPr>
        <sz val="8"/>
        <color rgb="FF000000"/>
        <rFont val="Arial"/>
        <family val="2"/>
      </rPr>
      <t>Solvency in % of requirement</t>
    </r>
  </si>
  <si>
    <r>
      <rPr>
        <b/>
        <sz val="8"/>
        <color rgb="FF000000"/>
        <rFont val="Arial"/>
        <family val="2"/>
      </rPr>
      <t>Life Group</t>
    </r>
  </si>
  <si>
    <r>
      <rPr>
        <sz val="8"/>
        <color rgb="FF000000"/>
        <rFont val="Arial"/>
        <family val="2"/>
      </rPr>
      <t>Solvency buffer</t>
    </r>
  </si>
  <si>
    <r>
      <rPr>
        <sz val="8"/>
        <color rgb="FF000000"/>
        <rFont val="Arial"/>
        <family val="2"/>
      </rPr>
      <t>Actual solvency capital</t>
    </r>
  </si>
  <si>
    <r>
      <rPr>
        <sz val="8"/>
        <color rgb="FF000000"/>
        <rFont val="Arial"/>
        <family val="2"/>
      </rPr>
      <t>Required solvency</t>
    </r>
  </si>
  <si>
    <r>
      <rPr>
        <b/>
        <sz val="8"/>
        <color rgb="FF000000"/>
        <rFont val="Arial"/>
        <family val="2"/>
      </rPr>
      <t>% of provisions</t>
    </r>
  </si>
  <si>
    <r>
      <rPr>
        <b/>
        <sz val="10"/>
        <color rgb="FF2F75B5"/>
        <rFont val="Arial"/>
        <family val="2"/>
      </rPr>
      <t>Financial buffers</t>
    </r>
  </si>
  <si>
    <r>
      <rPr>
        <i/>
        <sz val="8"/>
        <color rgb="FF000000"/>
        <rFont val="Arial"/>
        <family val="2"/>
      </rPr>
      <t>Profit from Pure risk products (not bundled with pension schemes) including Health &amp; Accident result.</t>
    </r>
  </si>
  <si>
    <r>
      <rPr>
        <i/>
        <sz val="8"/>
        <color rgb="FF000000"/>
        <rFont val="Arial"/>
        <family val="2"/>
      </rPr>
      <t>Profit from unit linked and premium guarantee products including cost result and risk result.</t>
    </r>
  </si>
  <si>
    <r>
      <rPr>
        <i/>
        <sz val="8"/>
        <color rgb="FF000000"/>
        <rFont val="Arial"/>
        <family val="2"/>
      </rPr>
      <t>Profit originating from risk products sold (bundled) with the traditional products. Fully in favour of owner, except for DK with 50% of profit and 100% of loss.</t>
    </r>
  </si>
  <si>
    <r>
      <rPr>
        <i/>
        <sz val="8"/>
        <color rgb="FF000000"/>
        <rFont val="Arial"/>
        <family val="2"/>
      </rPr>
      <t>Contribution from risk result</t>
    </r>
  </si>
  <si>
    <r>
      <rPr>
        <i/>
        <sz val="8"/>
        <color rgb="FF000000"/>
        <rFont val="Arial"/>
        <family val="2"/>
      </rPr>
      <t xml:space="preserve">Profit originating from administration of insurance policies. Fully in favour of owner, except for DK with 50% of profit and 100% of loss. </t>
    </r>
  </si>
  <si>
    <r>
      <rPr>
        <i/>
        <sz val="8"/>
        <color rgb="FF000000"/>
        <rFont val="Arial"/>
        <family val="2"/>
      </rPr>
      <t>Contribution from cost result</t>
    </r>
  </si>
  <si>
    <r>
      <rPr>
        <i/>
        <sz val="8"/>
        <color rgb="FF000000"/>
        <rFont val="Arial"/>
        <family val="2"/>
      </rPr>
      <t>Profit-sharing of investment return from the Norwegian and Swedish business (individual portfolio).</t>
    </r>
  </si>
  <si>
    <r>
      <rPr>
        <i/>
        <sz val="8"/>
        <color rgb="FF000000"/>
        <rFont val="Arial"/>
        <family val="2"/>
      </rPr>
      <t>Profit sharing</t>
    </r>
  </si>
  <si>
    <r>
      <rPr>
        <i/>
        <sz val="8"/>
        <color rgb="FF000000"/>
        <rFont val="Arial"/>
        <family val="2"/>
      </rPr>
      <t>Fee income based on the volume of Traditional ”with profit” portfolios in DK, FI and NO.</t>
    </r>
  </si>
  <si>
    <r>
      <rPr>
        <i/>
        <sz val="8"/>
        <color rgb="FF000000"/>
        <rFont val="Arial"/>
        <family val="2"/>
      </rPr>
      <t>Fee contribution</t>
    </r>
  </si>
  <si>
    <r>
      <rPr>
        <b/>
        <sz val="8"/>
        <color rgb="FF000000"/>
        <rFont val="Arial"/>
        <family val="2"/>
      </rPr>
      <t>Total product result</t>
    </r>
  </si>
  <si>
    <r>
      <rPr>
        <b/>
        <sz val="8"/>
        <color rgb="FF000000"/>
        <rFont val="Arial"/>
        <family val="2"/>
      </rPr>
      <t>Profit Risk products</t>
    </r>
  </si>
  <si>
    <r>
      <rPr>
        <b/>
        <sz val="8"/>
        <color rgb="FF000000"/>
        <rFont val="Arial"/>
        <family val="2"/>
      </rPr>
      <t>Profit Market Return products</t>
    </r>
  </si>
  <si>
    <t>2Q19/1Q19</t>
  </si>
  <si>
    <r>
      <t>Equity Event Risk (IA)</t>
    </r>
    <r>
      <rPr>
        <b/>
        <vertAlign val="superscript"/>
        <sz val="8"/>
        <rFont val="Arial"/>
        <family val="2"/>
      </rPr>
      <t>2</t>
    </r>
  </si>
  <si>
    <r>
      <rPr>
        <vertAlign val="superscript"/>
        <sz val="7"/>
        <rFont val="Arial"/>
        <family val="2"/>
      </rPr>
      <t>1</t>
    </r>
    <r>
      <rPr>
        <sz val="7"/>
        <rFont val="Arial"/>
        <family val="2"/>
      </rPr>
      <t xml:space="preserve"> Only the maximum of the SRB and SII is used in the calculation of the total capital buffers</t>
    </r>
  </si>
  <si>
    <t>Capital ratios (Nordea Bank Abp)</t>
  </si>
  <si>
    <r>
      <t>Capital requirements for market risk (Nordea Bank Abp)</t>
    </r>
    <r>
      <rPr>
        <b/>
        <vertAlign val="superscript"/>
        <sz val="10"/>
        <color theme="4" tint="-0.249977111117893"/>
        <rFont val="Arial"/>
        <family val="2"/>
      </rPr>
      <t>1</t>
    </r>
  </si>
  <si>
    <r>
      <rPr>
        <b/>
        <sz val="8"/>
        <color rgb="FF000000"/>
        <rFont val="Arial"/>
        <family val="2"/>
      </rPr>
      <t>Total deposits</t>
    </r>
  </si>
  <si>
    <r>
      <rPr>
        <b/>
        <sz val="8"/>
        <color rgb="FF000000"/>
        <rFont val="Arial"/>
        <family val="2"/>
      </rPr>
      <t>Total lending</t>
    </r>
  </si>
  <si>
    <r>
      <rPr>
        <b/>
        <sz val="10"/>
        <color rgb="FF2F75B5"/>
        <rFont val="Arial"/>
        <family val="2"/>
      </rPr>
      <t>Chg local curr. %</t>
    </r>
  </si>
  <si>
    <r>
      <rPr>
        <b/>
        <sz val="10"/>
        <color rgb="FF2F75B5"/>
        <rFont val="Arial"/>
        <family val="2"/>
      </rPr>
      <t>Personal Banking - Volumes</t>
    </r>
  </si>
  <si>
    <r>
      <rPr>
        <sz val="8"/>
        <color rgb="FF000000"/>
        <rFont val="Arial"/>
        <family val="2"/>
      </rPr>
      <t>Economic capital (EC)</t>
    </r>
  </si>
  <si>
    <r>
      <rPr>
        <sz val="8"/>
        <color rgb="FF000000"/>
        <rFont val="Arial"/>
        <family val="2"/>
      </rPr>
      <t>ROCAR, %</t>
    </r>
  </si>
  <si>
    <r>
      <rPr>
        <sz val="8"/>
        <color rgb="FF000000"/>
        <rFont val="Arial"/>
        <family val="2"/>
      </rPr>
      <t>BBD Nordic</t>
    </r>
  </si>
  <si>
    <r>
      <rPr>
        <sz val="8"/>
        <color rgb="FF000000"/>
        <rFont val="Arial"/>
        <family val="2"/>
      </rPr>
      <t>BB Sweden</t>
    </r>
  </si>
  <si>
    <r>
      <rPr>
        <sz val="8"/>
        <color rgb="FF000000"/>
        <rFont val="Arial"/>
        <family val="2"/>
      </rPr>
      <t>BB Norway</t>
    </r>
  </si>
  <si>
    <r>
      <rPr>
        <sz val="8"/>
        <color rgb="FF000000"/>
        <rFont val="Arial"/>
        <family val="2"/>
      </rPr>
      <t>BB Finland</t>
    </r>
  </si>
  <si>
    <r>
      <rPr>
        <sz val="8"/>
        <color rgb="FF000000"/>
        <rFont val="Arial"/>
        <family val="2"/>
      </rPr>
      <t>BB Denmark</t>
    </r>
  </si>
  <si>
    <r>
      <rPr>
        <b/>
        <sz val="10"/>
        <color rgb="FF2F75B5"/>
        <rFont val="Arial"/>
        <family val="2"/>
      </rPr>
      <t>Business Banking - Net loan losses</t>
    </r>
  </si>
  <si>
    <r>
      <rPr>
        <b/>
        <sz val="10"/>
        <color rgb="FF2F75B5"/>
        <rFont val="Arial"/>
        <family val="2"/>
      </rPr>
      <t>Business Banking - Net interest income</t>
    </r>
  </si>
  <si>
    <r>
      <rPr>
        <b/>
        <sz val="8"/>
        <color rgb="FF000000"/>
        <rFont val="Arial"/>
        <family val="2"/>
      </rPr>
      <t>Total volume</t>
    </r>
  </si>
  <si>
    <r>
      <rPr>
        <sz val="8"/>
        <color rgb="FF000000"/>
        <rFont val="Arial"/>
        <family val="2"/>
      </rPr>
      <t>Unsecured Lending</t>
    </r>
  </si>
  <si>
    <r>
      <rPr>
        <sz val="8"/>
        <color rgb="FF000000"/>
        <rFont val="Arial"/>
        <family val="2"/>
      </rPr>
      <t>Nordea Bank Sales</t>
    </r>
  </si>
  <si>
    <r>
      <rPr>
        <sz val="8"/>
        <color rgb="FF000000"/>
        <rFont val="Arial"/>
        <family val="2"/>
      </rPr>
      <t>Bank Channel</t>
    </r>
  </si>
  <si>
    <r>
      <rPr>
        <sz val="8"/>
        <color rgb="FF000000"/>
        <rFont val="Arial"/>
        <family val="2"/>
      </rPr>
      <t>Consumer Finance</t>
    </r>
  </si>
  <si>
    <r>
      <rPr>
        <sz val="8"/>
        <color rgb="FF000000"/>
        <rFont val="Arial"/>
        <family val="2"/>
      </rPr>
      <t>Car Finance</t>
    </r>
  </si>
  <si>
    <r>
      <rPr>
        <sz val="8"/>
        <color rgb="FF000000"/>
        <rFont val="Arial"/>
        <family val="2"/>
      </rPr>
      <t>Equipment Finance</t>
    </r>
  </si>
  <si>
    <r>
      <rPr>
        <sz val="8"/>
        <color rgb="FF000000"/>
        <rFont val="Arial"/>
        <family val="2"/>
      </rPr>
      <t>Sales Finance</t>
    </r>
  </si>
  <si>
    <r>
      <rPr>
        <b/>
        <sz val="10"/>
        <color rgb="FF2F75B5"/>
        <rFont val="Arial"/>
        <family val="2"/>
      </rPr>
      <t>Nordea Finance - New business volume by Concept</t>
    </r>
  </si>
  <si>
    <r>
      <rPr>
        <sz val="8"/>
        <color rgb="FF000000"/>
        <rFont val="Arial"/>
        <family val="2"/>
      </rPr>
      <t>Consumer credits</t>
    </r>
  </si>
  <si>
    <r>
      <rPr>
        <sz val="8"/>
        <color rgb="FF000000"/>
        <rFont val="Arial"/>
        <family val="2"/>
      </rPr>
      <t>Working capital</t>
    </r>
  </si>
  <si>
    <r>
      <rPr>
        <sz val="8"/>
        <color rgb="FF000000"/>
        <rFont val="Arial"/>
        <family val="2"/>
      </rPr>
      <t>Investment credit</t>
    </r>
  </si>
  <si>
    <r>
      <rPr>
        <b/>
        <sz val="10"/>
        <color rgb="FF2F75B5"/>
        <rFont val="Arial"/>
        <family val="2"/>
      </rPr>
      <t>Nordea Finance - Volumes by Product Class</t>
    </r>
  </si>
  <si>
    <t>-11%</t>
  </si>
  <si>
    <t>-9%</t>
  </si>
  <si>
    <t>4%</t>
  </si>
  <si>
    <t>-6%</t>
  </si>
  <si>
    <t>13%</t>
  </si>
  <si>
    <t>9%</t>
  </si>
  <si>
    <t>0%</t>
  </si>
  <si>
    <t>-13%</t>
  </si>
  <si>
    <t>-2%</t>
  </si>
  <si>
    <t>1%</t>
  </si>
  <si>
    <t>-5%</t>
  </si>
  <si>
    <t>-10%</t>
  </si>
  <si>
    <t>3%</t>
  </si>
  <si>
    <t>-1%</t>
  </si>
  <si>
    <t>6%</t>
  </si>
  <si>
    <t>-3%</t>
  </si>
  <si>
    <r>
      <rPr>
        <sz val="8"/>
        <color rgb="FF000000"/>
        <rFont val="Arial"/>
        <family val="2"/>
      </rPr>
      <t>Total deposits</t>
    </r>
  </si>
  <si>
    <r>
      <rPr>
        <sz val="8"/>
        <color rgb="FF000000"/>
        <rFont val="Arial"/>
        <family val="2"/>
      </rPr>
      <t>Total lending</t>
    </r>
  </si>
  <si>
    <r>
      <rPr>
        <sz val="8"/>
        <color rgb="FF000000"/>
        <rFont val="Arial"/>
        <family val="2"/>
      </rPr>
      <t>Employees (FTEs)</t>
    </r>
  </si>
  <si>
    <r>
      <rPr>
        <b/>
        <sz val="8"/>
        <color rgb="FF000000"/>
        <rFont val="Arial"/>
        <family val="2"/>
      </rPr>
      <t>Total expenses incl. allocations</t>
    </r>
  </si>
  <si>
    <r>
      <rPr>
        <b/>
        <sz val="8"/>
        <color rgb="FF000000"/>
        <rFont val="Arial"/>
        <family val="2"/>
      </rPr>
      <t>Total income incl. allocations</t>
    </r>
  </si>
  <si>
    <r>
      <rPr>
        <b/>
        <sz val="8"/>
        <color rgb="FF000000"/>
        <rFont val="Arial"/>
        <family val="2"/>
      </rPr>
      <t>Asset Mgmt</t>
    </r>
  </si>
  <si>
    <r>
      <rPr>
        <b/>
        <sz val="10"/>
        <color rgb="FF2F75B5"/>
        <rFont val="Arial"/>
        <family val="2"/>
      </rPr>
      <t>Asset &amp; Wealth Management - Divisional breakdown</t>
    </r>
  </si>
  <si>
    <r>
      <rPr>
        <b/>
        <sz val="10"/>
        <color rgb="FF2F75B5"/>
        <rFont val="Arial"/>
        <family val="2"/>
      </rPr>
      <t>Asset &amp; Wealth Management - Volumes</t>
    </r>
  </si>
  <si>
    <r>
      <rPr>
        <sz val="8"/>
        <color rgb="FF000000"/>
        <rFont val="Arial"/>
        <family val="2"/>
      </rPr>
      <t>Net inf., Ext. Ins. &amp; 3rd part. dis., EURbn</t>
    </r>
  </si>
  <si>
    <r>
      <rPr>
        <sz val="8"/>
        <color rgb="FF000000"/>
        <rFont val="Arial"/>
        <family val="2"/>
      </rPr>
      <t>Net inf.,Nordea bank’s Nordic sales channels incl. Life, EURbn</t>
    </r>
  </si>
  <si>
    <r>
      <rPr>
        <sz val="8"/>
        <color rgb="FF000000"/>
        <rFont val="Arial"/>
        <family val="2"/>
      </rPr>
      <t>AuM, Ext. Inst. &amp; 3rd part. dist., EURbn</t>
    </r>
  </si>
  <si>
    <r>
      <rPr>
        <sz val="8"/>
        <color rgb="FF000000"/>
        <rFont val="Arial"/>
        <family val="2"/>
      </rPr>
      <t xml:space="preserve">Cost/income ratio % </t>
    </r>
  </si>
  <si>
    <r>
      <rPr>
        <sz val="8"/>
        <color rgb="FF000000"/>
        <rFont val="Arial"/>
        <family val="2"/>
      </rPr>
      <t>Fixed income</t>
    </r>
  </si>
  <si>
    <r>
      <rPr>
        <sz val="8"/>
        <color rgb="FF000000"/>
        <rFont val="Arial"/>
        <family val="2"/>
      </rPr>
      <t>Equities</t>
    </r>
  </si>
  <si>
    <r>
      <rPr>
        <b/>
        <sz val="8"/>
        <color rgb="FF000000"/>
        <rFont val="Arial"/>
        <family val="2"/>
      </rPr>
      <t>Q1/17</t>
    </r>
  </si>
  <si>
    <r>
      <rPr>
        <b/>
        <sz val="8"/>
        <color rgb="FF000000"/>
        <rFont val="Arial"/>
        <family val="2"/>
      </rPr>
      <t>Q2/17</t>
    </r>
  </si>
  <si>
    <r>
      <rPr>
        <b/>
        <sz val="8"/>
        <color rgb="FF000000"/>
        <rFont val="Arial"/>
        <family val="2"/>
      </rPr>
      <t>Q3/17</t>
    </r>
  </si>
  <si>
    <r>
      <rPr>
        <b/>
        <sz val="8"/>
        <color rgb="FF000000"/>
        <rFont val="Arial"/>
        <family val="2"/>
      </rPr>
      <t>Q4/17</t>
    </r>
  </si>
  <si>
    <r>
      <rPr>
        <b/>
        <sz val="8"/>
        <color rgb="FF000000"/>
        <rFont val="Arial"/>
        <family val="2"/>
      </rPr>
      <t>Q1/18</t>
    </r>
  </si>
  <si>
    <r>
      <rPr>
        <b/>
        <sz val="8"/>
        <color rgb="FF000000"/>
        <rFont val="Arial"/>
        <family val="2"/>
      </rPr>
      <t>Q2/18</t>
    </r>
  </si>
  <si>
    <r>
      <rPr>
        <b/>
        <sz val="8"/>
        <color rgb="FF000000"/>
        <rFont val="Arial"/>
        <family val="2"/>
      </rPr>
      <t>Q3/18</t>
    </r>
  </si>
  <si>
    <r>
      <rPr>
        <b/>
        <sz val="8"/>
        <color rgb="FF000000"/>
        <rFont val="Arial"/>
        <family val="2"/>
      </rPr>
      <t>Q4/18</t>
    </r>
  </si>
  <si>
    <r>
      <rPr>
        <b/>
        <sz val="8"/>
        <color rgb="FF000000"/>
        <rFont val="Arial"/>
        <family val="2"/>
      </rPr>
      <t>Q1/19</t>
    </r>
  </si>
  <si>
    <r>
      <rPr>
        <b/>
        <sz val="8"/>
        <color rgb="FF000000"/>
        <rFont val="Arial"/>
        <family val="2"/>
      </rPr>
      <t>Q2/19</t>
    </r>
  </si>
  <si>
    <r>
      <rPr>
        <b/>
        <sz val="8"/>
        <color rgb="FF000000"/>
        <rFont val="Arial"/>
        <family val="2"/>
      </rPr>
      <t>%</t>
    </r>
  </si>
  <si>
    <r>
      <rPr>
        <b/>
        <sz val="10"/>
        <color rgb="FF2F75B5"/>
        <rFont val="Arial"/>
        <family val="2"/>
      </rPr>
      <t>Asset mix</t>
    </r>
  </si>
  <si>
    <r>
      <rPr>
        <sz val="8"/>
        <color rgb="FF000000"/>
        <rFont val="Arial"/>
        <family val="2"/>
      </rPr>
      <t>Institutional sales</t>
    </r>
  </si>
  <si>
    <r>
      <rPr>
        <sz val="8"/>
        <color rgb="FF000000"/>
        <rFont val="Arial"/>
        <family val="2"/>
      </rPr>
      <t>Private Banking</t>
    </r>
  </si>
  <si>
    <r>
      <rPr>
        <b/>
        <sz val="10"/>
        <color rgb="FF2F75B5"/>
        <rFont val="Arial"/>
        <family val="2"/>
      </rPr>
      <t>Net inflow</t>
    </r>
  </si>
  <si>
    <r>
      <rPr>
        <b/>
        <sz val="8"/>
        <color rgb="FF000000"/>
        <rFont val="Arial"/>
        <family val="2"/>
      </rPr>
      <t>All countries</t>
    </r>
  </si>
  <si>
    <r>
      <rPr>
        <sz val="8"/>
        <color rgb="FF000000"/>
        <rFont val="Arial"/>
        <family val="2"/>
      </rPr>
      <t>International</t>
    </r>
  </si>
  <si>
    <r>
      <rPr>
        <b/>
        <sz val="8"/>
        <color rgb="FF000000"/>
        <rFont val="Arial"/>
        <family val="2"/>
      </rPr>
      <t>All products</t>
    </r>
  </si>
  <si>
    <r>
      <rPr>
        <b/>
        <sz val="8"/>
        <color rgb="FF000000"/>
        <rFont val="Arial"/>
        <family val="2"/>
      </rPr>
      <t>Inst sales</t>
    </r>
  </si>
  <si>
    <r>
      <rPr>
        <b/>
        <sz val="8"/>
        <color rgb="FF000000"/>
        <rFont val="Arial"/>
        <family val="2"/>
      </rPr>
      <t>Retail funds</t>
    </r>
  </si>
  <si>
    <r>
      <rPr>
        <sz val="8"/>
        <color rgb="FF000000"/>
        <rFont val="Arial"/>
        <family val="2"/>
      </rPr>
      <t>Inflow</t>
    </r>
  </si>
  <si>
    <r>
      <rPr>
        <sz val="8"/>
        <color rgb="FF000000"/>
        <rFont val="Arial"/>
        <family val="2"/>
      </rPr>
      <t>AuM</t>
    </r>
  </si>
  <si>
    <r>
      <rPr>
        <b/>
        <sz val="8"/>
        <color rgb="FF000000"/>
        <rFont val="Arial"/>
        <family val="2"/>
      </rPr>
      <t>Q4/09</t>
    </r>
  </si>
  <si>
    <r>
      <rPr>
        <b/>
        <sz val="8"/>
        <color rgb="FF000000"/>
        <rFont val="Arial"/>
        <family val="2"/>
      </rPr>
      <t>Q1/10</t>
    </r>
  </si>
  <si>
    <r>
      <rPr>
        <b/>
        <sz val="8"/>
        <color rgb="FF000000"/>
        <rFont val="Arial"/>
        <family val="2"/>
      </rPr>
      <t>Q2/10</t>
    </r>
  </si>
  <si>
    <r>
      <rPr>
        <b/>
        <sz val="8"/>
        <color rgb="FF000000"/>
        <rFont val="Arial"/>
        <family val="2"/>
      </rPr>
      <t>Q3/10</t>
    </r>
  </si>
  <si>
    <r>
      <rPr>
        <b/>
        <sz val="8"/>
        <color rgb="FF000000"/>
        <rFont val="Arial"/>
        <family val="2"/>
      </rPr>
      <t>Q4/10</t>
    </r>
  </si>
  <si>
    <r>
      <rPr>
        <b/>
        <sz val="8"/>
        <color rgb="FF000000"/>
        <rFont val="Arial"/>
        <family val="2"/>
      </rPr>
      <t>Q1/11</t>
    </r>
  </si>
  <si>
    <r>
      <rPr>
        <b/>
        <sz val="8"/>
        <color rgb="FF000000"/>
        <rFont val="Arial"/>
        <family val="2"/>
      </rPr>
      <t>Q2/11</t>
    </r>
  </si>
  <si>
    <r>
      <rPr>
        <b/>
        <sz val="8"/>
        <color rgb="FF000000"/>
        <rFont val="Arial"/>
        <family val="2"/>
      </rPr>
      <t>Q3/11</t>
    </r>
  </si>
  <si>
    <r>
      <rPr>
        <b/>
        <sz val="8"/>
        <color rgb="FF000000"/>
        <rFont val="Arial"/>
        <family val="2"/>
      </rPr>
      <t>Q4/11</t>
    </r>
  </si>
  <si>
    <r>
      <rPr>
        <b/>
        <sz val="8"/>
        <color rgb="FF000000"/>
        <rFont val="Arial"/>
        <family val="2"/>
      </rPr>
      <t>Q1/12</t>
    </r>
  </si>
  <si>
    <r>
      <rPr>
        <b/>
        <sz val="8"/>
        <color rgb="FF000000"/>
        <rFont val="Arial"/>
        <family val="2"/>
      </rPr>
      <t>Q2/12</t>
    </r>
  </si>
  <si>
    <r>
      <rPr>
        <b/>
        <sz val="8"/>
        <color rgb="FF000000"/>
        <rFont val="Arial"/>
        <family val="2"/>
      </rPr>
      <t>Q3/12</t>
    </r>
  </si>
  <si>
    <r>
      <rPr>
        <b/>
        <sz val="8"/>
        <color rgb="FF000000"/>
        <rFont val="Arial"/>
        <family val="2"/>
      </rPr>
      <t>Q4/12</t>
    </r>
  </si>
  <si>
    <r>
      <rPr>
        <b/>
        <sz val="8"/>
        <color rgb="FF000000"/>
        <rFont val="Arial"/>
        <family val="2"/>
      </rPr>
      <t>Q1/13</t>
    </r>
  </si>
  <si>
    <r>
      <rPr>
        <b/>
        <sz val="8"/>
        <color rgb="FF000000"/>
        <rFont val="Arial"/>
        <family val="2"/>
      </rPr>
      <t>Q2/13</t>
    </r>
  </si>
  <si>
    <r>
      <rPr>
        <b/>
        <sz val="8"/>
        <color rgb="FF000000"/>
        <rFont val="Arial"/>
        <family val="2"/>
      </rPr>
      <t>Q3/13</t>
    </r>
  </si>
  <si>
    <r>
      <rPr>
        <b/>
        <sz val="8"/>
        <color rgb="FF000000"/>
        <rFont val="Arial"/>
        <family val="2"/>
      </rPr>
      <t>Q4/13</t>
    </r>
  </si>
  <si>
    <r>
      <rPr>
        <b/>
        <sz val="8"/>
        <color rgb="FF000000"/>
        <rFont val="Arial"/>
        <family val="2"/>
      </rPr>
      <t>Q1/14</t>
    </r>
  </si>
  <si>
    <r>
      <rPr>
        <b/>
        <sz val="8"/>
        <color rgb="FF000000"/>
        <rFont val="Arial"/>
        <family val="2"/>
      </rPr>
      <t>Q2/14</t>
    </r>
  </si>
  <si>
    <r>
      <rPr>
        <b/>
        <sz val="8"/>
        <color rgb="FF000000"/>
        <rFont val="Arial"/>
        <family val="2"/>
      </rPr>
      <t>Q3/14</t>
    </r>
  </si>
  <si>
    <r>
      <rPr>
        <b/>
        <sz val="8"/>
        <color rgb="FF000000"/>
        <rFont val="Arial"/>
        <family val="2"/>
      </rPr>
      <t>Q4/14</t>
    </r>
  </si>
  <si>
    <r>
      <rPr>
        <b/>
        <sz val="8"/>
        <color rgb="FF000000"/>
        <rFont val="Arial"/>
        <family val="2"/>
      </rPr>
      <t>Q1/15</t>
    </r>
  </si>
  <si>
    <r>
      <rPr>
        <b/>
        <sz val="8"/>
        <color rgb="FF000000"/>
        <rFont val="Arial"/>
        <family val="2"/>
      </rPr>
      <t>Q2/15</t>
    </r>
  </si>
  <si>
    <r>
      <rPr>
        <b/>
        <sz val="8"/>
        <color rgb="FF000000"/>
        <rFont val="Arial"/>
        <family val="2"/>
      </rPr>
      <t>Q3/15</t>
    </r>
  </si>
  <si>
    <r>
      <rPr>
        <b/>
        <sz val="8"/>
        <color rgb="FF000000"/>
        <rFont val="Arial"/>
        <family val="2"/>
      </rPr>
      <t>Q4/15</t>
    </r>
  </si>
  <si>
    <r>
      <rPr>
        <b/>
        <sz val="8"/>
        <color rgb="FF000000"/>
        <rFont val="Arial"/>
        <family val="2"/>
      </rPr>
      <t>Q1/16</t>
    </r>
  </si>
  <si>
    <r>
      <rPr>
        <b/>
        <sz val="8"/>
        <color rgb="FF000000"/>
        <rFont val="Arial"/>
        <family val="2"/>
      </rPr>
      <t>Q2/16</t>
    </r>
  </si>
  <si>
    <r>
      <rPr>
        <b/>
        <sz val="8"/>
        <color rgb="FF000000"/>
        <rFont val="Arial"/>
        <family val="2"/>
      </rPr>
      <t>Q3/16</t>
    </r>
  </si>
  <si>
    <r>
      <rPr>
        <b/>
        <sz val="8"/>
        <color rgb="FF000000"/>
        <rFont val="Arial"/>
        <family val="2"/>
      </rPr>
      <t>Q4/16</t>
    </r>
  </si>
  <si>
    <r>
      <rPr>
        <b/>
        <sz val="8"/>
        <color rgb="FF000000"/>
        <rFont val="Arial"/>
        <family val="2"/>
      </rPr>
      <t>Q2/18*</t>
    </r>
  </si>
  <si>
    <r>
      <rPr>
        <b/>
        <sz val="8"/>
        <color rgb="FF000000"/>
        <rFont val="Arial"/>
        <family val="2"/>
      </rPr>
      <t>Q4/18**</t>
    </r>
  </si>
  <si>
    <r>
      <rPr>
        <sz val="8"/>
        <color rgb="FF000000"/>
        <rFont val="Arial"/>
        <family val="2"/>
      </rPr>
      <t>Risk Exposure Amount (REA)</t>
    </r>
  </si>
  <si>
    <r>
      <rPr>
        <sz val="8"/>
        <color rgb="FF000000"/>
        <rFont val="Arial"/>
        <family val="2"/>
      </rPr>
      <t>Operating profit</t>
    </r>
  </si>
  <si>
    <r>
      <rPr>
        <sz val="8"/>
        <color rgb="FF000000"/>
        <rFont val="Arial"/>
        <family val="2"/>
      </rPr>
      <t>Profit before loan losses</t>
    </r>
  </si>
  <si>
    <r>
      <rPr>
        <sz val="8"/>
        <color rgb="FF000000"/>
        <rFont val="Arial"/>
        <family val="2"/>
      </rPr>
      <t>Total operating expenses</t>
    </r>
  </si>
  <si>
    <r>
      <rPr>
        <sz val="8"/>
        <color rgb="FF000000"/>
        <rFont val="Arial"/>
        <family val="2"/>
      </rPr>
      <t>Total operating income</t>
    </r>
  </si>
  <si>
    <r>
      <rPr>
        <b/>
        <sz val="10"/>
        <color rgb="FF2F75B5"/>
        <rFont val="Arial"/>
        <family val="2"/>
      </rPr>
      <t>Chg%</t>
    </r>
  </si>
  <si>
    <t>Gross domestic product growth</t>
  </si>
  <si>
    <t>Inflation</t>
  </si>
  <si>
    <t>Private consumption growth</t>
  </si>
  <si>
    <t>Unemployment</t>
  </si>
  <si>
    <t>Reimbursement right</t>
  </si>
  <si>
    <r>
      <rPr>
        <vertAlign val="superscript"/>
        <sz val="7"/>
        <color rgb="FF000000"/>
        <rFont val="Arial"/>
        <family val="2"/>
      </rPr>
      <t>5</t>
    </r>
    <r>
      <rPr>
        <sz val="7"/>
        <color rgb="FF000000"/>
        <rFont val="Arial"/>
        <family val="2"/>
      </rPr>
      <t xml:space="preserve"> The capital ratios for 2018 have not been restated due to the changed recognition and presentation of resolution fees (see Note 1 for more information).</t>
    </r>
  </si>
  <si>
    <r>
      <t>ROCAR</t>
    </r>
    <r>
      <rPr>
        <vertAlign val="superscript"/>
        <sz val="8"/>
        <color theme="1"/>
        <rFont val="Arial"/>
        <family val="2"/>
      </rPr>
      <t>1,</t>
    </r>
    <r>
      <rPr>
        <sz val="8"/>
        <color theme="1"/>
        <rFont val="Arial"/>
        <family val="2"/>
      </rPr>
      <t xml:space="preserve"> % </t>
    </r>
  </si>
  <si>
    <r>
      <t>Economic capital</t>
    </r>
    <r>
      <rPr>
        <vertAlign val="superscript"/>
        <sz val="8"/>
        <color theme="1"/>
        <rFont val="Arial"/>
        <family val="2"/>
      </rPr>
      <t>2,5,</t>
    </r>
    <r>
      <rPr>
        <sz val="8"/>
        <color theme="1"/>
        <rFont val="Arial"/>
        <family val="2"/>
      </rPr>
      <t xml:space="preserve">  EURbn </t>
    </r>
  </si>
  <si>
    <r>
      <t>Total capital ratio</t>
    </r>
    <r>
      <rPr>
        <vertAlign val="superscript"/>
        <sz val="8"/>
        <color theme="1"/>
        <rFont val="Arial"/>
        <family val="2"/>
      </rPr>
      <t>2,4,5,6</t>
    </r>
    <r>
      <rPr>
        <sz val="8"/>
        <color theme="1"/>
        <rFont val="Arial"/>
        <family val="2"/>
      </rPr>
      <t>, %</t>
    </r>
  </si>
  <si>
    <r>
      <t>Tier 1 capital ratio</t>
    </r>
    <r>
      <rPr>
        <vertAlign val="superscript"/>
        <sz val="8"/>
        <color theme="1"/>
        <rFont val="Arial"/>
        <family val="2"/>
      </rPr>
      <t>2,4,5,6</t>
    </r>
    <r>
      <rPr>
        <sz val="8"/>
        <color theme="1"/>
        <rFont val="Arial"/>
        <family val="2"/>
      </rPr>
      <t>,%</t>
    </r>
  </si>
  <si>
    <r>
      <t>Common Equity Tier 1 capital ratio</t>
    </r>
    <r>
      <rPr>
        <vertAlign val="superscript"/>
        <sz val="8"/>
        <color theme="1"/>
        <rFont val="Arial"/>
        <family val="2"/>
      </rPr>
      <t xml:space="preserve">2,4,5,6 </t>
    </r>
    <r>
      <rPr>
        <sz val="8"/>
        <color theme="1"/>
        <rFont val="Arial"/>
        <family val="2"/>
      </rPr>
      <t>, %</t>
    </r>
  </si>
  <si>
    <t>Cost/income ratio, % - excl non-recurring items¹</t>
  </si>
  <si>
    <r>
      <t>Operating profit, excl, non-recurring items</t>
    </r>
    <r>
      <rPr>
        <b/>
        <vertAlign val="superscript"/>
        <sz val="8"/>
        <color theme="1"/>
        <rFont val="Arial"/>
        <family val="2"/>
      </rPr>
      <t>1,2</t>
    </r>
  </si>
  <si>
    <r>
      <t>Total operating expenses,  excl, non-recurring items</t>
    </r>
    <r>
      <rPr>
        <b/>
        <vertAlign val="superscript"/>
        <sz val="8"/>
        <color theme="1"/>
        <rFont val="Arial"/>
        <family val="2"/>
      </rPr>
      <t>2</t>
    </r>
  </si>
  <si>
    <r>
      <t>Total operating income, excl, non-recurring items</t>
    </r>
    <r>
      <rPr>
        <b/>
        <vertAlign val="superscript"/>
        <sz val="8"/>
        <color theme="1"/>
        <rFont val="Arial"/>
        <family val="2"/>
      </rPr>
      <t>1</t>
    </r>
  </si>
  <si>
    <r>
      <rPr>
        <vertAlign val="superscript"/>
        <sz val="7"/>
        <color rgb="FF000000"/>
        <rFont val="Arial"/>
        <family val="2"/>
      </rPr>
      <t>7</t>
    </r>
    <r>
      <rPr>
        <sz val="7"/>
        <color rgb="FF000000"/>
        <rFont val="Arial"/>
        <family val="2"/>
      </rPr>
      <t xml:space="preserve"> The capital ratios for 2018 have not been restated due to the changed recognition and presentation of resolution fees (see Note 1 for more information).</t>
    </r>
  </si>
  <si>
    <r>
      <t>Economic capital</t>
    </r>
    <r>
      <rPr>
        <vertAlign val="superscript"/>
        <sz val="8"/>
        <rFont val="Arial"/>
        <family val="2"/>
      </rPr>
      <t>2,7</t>
    </r>
    <r>
      <rPr>
        <sz val="8"/>
        <rFont val="Arial"/>
        <family val="2"/>
      </rPr>
      <t xml:space="preserve">, EURbn </t>
    </r>
  </si>
  <si>
    <r>
      <t>Total capital ratio, excl, Basel I floor</t>
    </r>
    <r>
      <rPr>
        <vertAlign val="superscript"/>
        <sz val="8"/>
        <color theme="1"/>
        <rFont val="Arial"/>
        <family val="2"/>
      </rPr>
      <t>2,4,6,7</t>
    </r>
    <r>
      <rPr>
        <sz val="8"/>
        <color theme="1"/>
        <rFont val="Arial"/>
        <family val="2"/>
      </rPr>
      <t xml:space="preserve"> , %</t>
    </r>
  </si>
  <si>
    <r>
      <t>Tier 1 capital ratio, excl, Basel I floor</t>
    </r>
    <r>
      <rPr>
        <vertAlign val="superscript"/>
        <sz val="8"/>
        <color theme="1"/>
        <rFont val="Arial"/>
        <family val="2"/>
      </rPr>
      <t>2,4,6,7</t>
    </r>
    <r>
      <rPr>
        <sz val="8"/>
        <color theme="1"/>
        <rFont val="Arial"/>
        <family val="2"/>
      </rPr>
      <t xml:space="preserve"> , %</t>
    </r>
  </si>
  <si>
    <r>
      <t>Common Equity Tier 1 capital ratio, excl, Basel I floor</t>
    </r>
    <r>
      <rPr>
        <vertAlign val="superscript"/>
        <sz val="8"/>
        <color theme="1"/>
        <rFont val="Arial"/>
        <family val="2"/>
      </rPr>
      <t>2,4,6,7</t>
    </r>
    <r>
      <rPr>
        <sz val="8"/>
        <color theme="1"/>
        <rFont val="Arial"/>
        <family val="2"/>
      </rPr>
      <t xml:space="preserve"> , %</t>
    </r>
  </si>
  <si>
    <t>Financial calendar 2020</t>
  </si>
  <si>
    <t>23 October 2020</t>
  </si>
  <si>
    <t>Third Quarter Report 2020</t>
  </si>
  <si>
    <t>07 Oct - 22 Oct 2020</t>
  </si>
  <si>
    <t>Q3/19</t>
  </si>
  <si>
    <t>Q319</t>
  </si>
  <si>
    <t>SEB Funds</t>
  </si>
  <si>
    <t>2.0</t>
  </si>
  <si>
    <t>1.8</t>
  </si>
  <si>
    <t>1.7</t>
  </si>
  <si>
    <t>2.3</t>
  </si>
  <si>
    <t>4.2</t>
  </si>
  <si>
    <t>2.7</t>
  </si>
  <si>
    <t>1.1</t>
  </si>
  <si>
    <t>2.2</t>
  </si>
  <si>
    <t>2021E</t>
  </si>
  <si>
    <t>6.3</t>
  </si>
  <si>
    <t>6.7</t>
  </si>
  <si>
    <t>3.1</t>
  </si>
  <si>
    <t>8.6</t>
  </si>
  <si>
    <t>3.8</t>
  </si>
  <si>
    <t>1.2</t>
  </si>
  <si>
    <t>0.7</t>
  </si>
  <si>
    <t>2.4</t>
  </si>
  <si>
    <t>1.9</t>
  </si>
  <si>
    <t>1.0</t>
  </si>
  <si>
    <t>0.8</t>
  </si>
  <si>
    <t>3Q19/2Q19</t>
  </si>
  <si>
    <r>
      <t>Total</t>
    </r>
    <r>
      <rPr>
        <b/>
        <vertAlign val="superscript"/>
        <sz val="8"/>
        <rFont val="Arial"/>
        <family val="2"/>
      </rPr>
      <t>2</t>
    </r>
  </si>
  <si>
    <t>Q4/18¹</t>
  </si>
  <si>
    <r>
      <t>Capital Buffers total</t>
    </r>
    <r>
      <rPr>
        <b/>
        <vertAlign val="superscript"/>
        <sz val="8"/>
        <color theme="1" tint="4.9989318521683403E-2"/>
        <rFont val="Arial"/>
        <family val="2"/>
      </rPr>
      <t>1</t>
    </r>
  </si>
  <si>
    <r>
      <t>Exposure value (EAD), EURm</t>
    </r>
    <r>
      <rPr>
        <b/>
        <sz val="8"/>
        <rFont val="Calibri"/>
        <family val="2"/>
      </rPr>
      <t>¹</t>
    </r>
  </si>
  <si>
    <r>
      <rPr>
        <vertAlign val="superscript"/>
        <sz val="7"/>
        <rFont val="Arial"/>
        <family val="2"/>
      </rPr>
      <t>1</t>
    </r>
    <r>
      <rPr>
        <sz val="7"/>
        <rFont val="Arial"/>
        <family val="2"/>
      </rPr>
      <t xml:space="preserve"> Excluding profit of the period</t>
    </r>
  </si>
  <si>
    <t>Q3/19¹</t>
  </si>
  <si>
    <r>
      <rPr>
        <vertAlign val="superscript"/>
        <sz val="7"/>
        <color theme="1"/>
        <rFont val="Arial"/>
        <family val="2"/>
      </rPr>
      <t>1</t>
    </r>
    <r>
      <rPr>
        <sz val="7"/>
        <color theme="1"/>
        <rFont val="Arial"/>
        <family val="2"/>
      </rPr>
      <t xml:space="preserve"> Excluding profit for the period </t>
    </r>
  </si>
  <si>
    <t>** Corresponding to a payout ratio of Legal Group profit:</t>
  </si>
  <si>
    <t>Financial institutions</t>
  </si>
  <si>
    <t>Real estate</t>
  </si>
  <si>
    <t>5%</t>
  </si>
  <si>
    <t>10%</t>
  </si>
  <si>
    <r>
      <rPr>
        <b/>
        <sz val="8"/>
        <color rgb="FF000000"/>
        <rFont val="Arial"/>
        <family val="2"/>
      </rPr>
      <t>Q319</t>
    </r>
  </si>
  <si>
    <t>7%</t>
  </si>
  <si>
    <t>-4%</t>
  </si>
  <si>
    <t>11%</t>
  </si>
  <si>
    <t>8%</t>
  </si>
  <si>
    <t>2%</t>
  </si>
  <si>
    <t>-7%</t>
  </si>
  <si>
    <t>14%</t>
  </si>
  <si>
    <t>-15%</t>
  </si>
  <si>
    <t>15%</t>
  </si>
  <si>
    <t>12%</t>
  </si>
  <si>
    <t>-20%</t>
  </si>
  <si>
    <t>27%</t>
  </si>
  <si>
    <t>21%</t>
  </si>
  <si>
    <t>-12%</t>
  </si>
  <si>
    <t>-14%</t>
  </si>
  <si>
    <r>
      <rPr>
        <b/>
        <sz val="7"/>
        <color rgb="FF2F75B5"/>
        <rFont val="Arial"/>
        <family val="2"/>
      </rPr>
      <t>Nordea Finance is a product responsible unit where the result is included in the Business areas</t>
    </r>
  </si>
  <si>
    <r>
      <rPr>
        <b/>
        <sz val="8"/>
        <color rgb="FF000000"/>
        <rFont val="Arial"/>
        <family val="2"/>
      </rPr>
      <t>Q3/19</t>
    </r>
  </si>
  <si>
    <r>
      <rPr>
        <b/>
        <sz val="10"/>
        <color rgb="FF2F75B5"/>
        <rFont val="Arial"/>
        <family val="2"/>
      </rPr>
      <t>Distribution of Assets under Management</t>
    </r>
  </si>
  <si>
    <r>
      <rPr>
        <b/>
        <sz val="8"/>
        <color rgb="FF000000"/>
        <rFont val="Arial"/>
        <family val="2"/>
      </rPr>
      <t>Key ratios</t>
    </r>
    <r>
      <rPr>
        <b/>
        <vertAlign val="superscript"/>
        <sz val="8"/>
        <color rgb="FF000000"/>
        <rFont val="Arial"/>
        <family val="2"/>
      </rPr>
      <t>1</t>
    </r>
  </si>
  <si>
    <t>Loans and impairment</t>
  </si>
  <si>
    <t>31 Dec</t>
  </si>
  <si>
    <t>Stage 1</t>
  </si>
  <si>
    <t>Stage 2</t>
  </si>
  <si>
    <t>Stage 3</t>
  </si>
  <si>
    <r>
      <rPr>
        <sz val="8"/>
        <color rgb="FF000000"/>
        <rFont val="Arial"/>
        <family val="2"/>
      </rPr>
      <t>Loans measured at fair value</t>
    </r>
  </si>
  <si>
    <r>
      <rPr>
        <sz val="8"/>
        <color rgb="FF000000"/>
        <rFont val="Arial"/>
        <family val="2"/>
      </rPr>
      <t>Loans measured at amortised cost, not impaired (stage 1 and 2)</t>
    </r>
  </si>
  <si>
    <r>
      <rPr>
        <sz val="8"/>
        <color rgb="FF000000"/>
        <rFont val="Arial"/>
        <family val="2"/>
      </rPr>
      <t>Impaired loans (stage 3)</t>
    </r>
  </si>
  <si>
    <r>
      <rPr>
        <sz val="8"/>
        <color rgb="FF000000"/>
        <rFont val="Arial"/>
        <family val="2"/>
      </rPr>
      <t>- of which servicing</t>
    </r>
  </si>
  <si>
    <r>
      <rPr>
        <sz val="8"/>
        <color rgb="FF000000"/>
        <rFont val="Arial"/>
        <family val="2"/>
      </rPr>
      <t>- of which non-servicing</t>
    </r>
  </si>
  <si>
    <r>
      <rPr>
        <b/>
        <sz val="8"/>
        <color rgb="FF000000"/>
        <rFont val="Arial"/>
        <family val="2"/>
      </rPr>
      <t>Loans before allowances</t>
    </r>
  </si>
  <si>
    <r>
      <rPr>
        <i/>
        <sz val="8"/>
        <color rgb="FF000000"/>
        <rFont val="Arial"/>
        <family val="2"/>
      </rPr>
      <t>-of which central banks and credit institution</t>
    </r>
  </si>
  <si>
    <r>
      <rPr>
        <sz val="8"/>
        <color rgb="FF000000"/>
        <rFont val="Arial"/>
        <family val="2"/>
      </rPr>
      <t>Allowances for individually assessed impaired loans (stage 3)</t>
    </r>
  </si>
  <si>
    <r>
      <rPr>
        <sz val="8"/>
        <color rgb="FF000000"/>
        <rFont val="Arial"/>
        <family val="2"/>
      </rPr>
      <t>-of which servicing</t>
    </r>
  </si>
  <si>
    <r>
      <rPr>
        <sz val="8"/>
        <color rgb="FF000000"/>
        <rFont val="Arial"/>
        <family val="2"/>
      </rPr>
      <t>-of which non-servicing</t>
    </r>
  </si>
  <si>
    <r>
      <rPr>
        <sz val="8"/>
        <color rgb="FF000000"/>
        <rFont val="Arial"/>
        <family val="2"/>
      </rPr>
      <t>Allowances for collectively assessed impaired loans (stage 1 and 2)</t>
    </r>
  </si>
  <si>
    <r>
      <rPr>
        <b/>
        <sz val="8"/>
        <color rgb="FF000000"/>
        <rFont val="Arial"/>
        <family val="2"/>
      </rPr>
      <t>Loans, carrying amount</t>
    </r>
  </si>
  <si>
    <r>
      <rPr>
        <sz val="8"/>
        <color rgb="FF000000"/>
        <rFont val="Arial"/>
        <family val="2"/>
      </rPr>
      <t>Loans to central banks, credit institutions and the public</t>
    </r>
  </si>
  <si>
    <r>
      <rPr>
        <sz val="8"/>
        <color rgb="FF000000"/>
        <rFont val="Arial"/>
        <family val="2"/>
      </rPr>
      <t>Interest-bearing securities</t>
    </r>
  </si>
  <si>
    <r>
      <rPr>
        <sz val="8"/>
        <color rgb="FF000000"/>
        <rFont val="Arial"/>
        <family val="2"/>
      </rPr>
      <t>Provisions for off balance sheet items</t>
    </r>
  </si>
  <si>
    <r>
      <rPr>
        <b/>
        <sz val="8"/>
        <color rgb="FF000000"/>
        <rFont val="Arial"/>
        <family val="2"/>
      </rPr>
      <t>Total allowances and provisions</t>
    </r>
  </si>
  <si>
    <r>
      <rPr>
        <sz val="8"/>
        <color rgb="FF000000"/>
        <rFont val="Arial"/>
        <family val="2"/>
      </rPr>
      <t>Impairment rate (stage 3), gross, basis points</t>
    </r>
  </si>
  <si>
    <r>
      <rPr>
        <sz val="8"/>
        <color rgb="FF000000"/>
        <rFont val="Arial"/>
        <family val="2"/>
      </rPr>
      <t>Impairment rate (stage 3), net, basis points</t>
    </r>
  </si>
  <si>
    <r>
      <rPr>
        <sz val="8"/>
        <color rgb="FF000000"/>
        <rFont val="Arial"/>
        <family val="2"/>
      </rPr>
      <t>Total allowance rate (stage 1, 2 and 3), basis points</t>
    </r>
  </si>
  <si>
    <r>
      <rPr>
        <sz val="8"/>
        <color rgb="FF000000"/>
        <rFont val="Arial"/>
        <family val="2"/>
      </rPr>
      <t>Allowances in relation to impaired loans (stage 3), %</t>
    </r>
  </si>
  <si>
    <r>
      <rPr>
        <sz val="8"/>
        <color rgb="FF000000"/>
        <rFont val="Arial"/>
        <family val="2"/>
      </rPr>
      <t>Allowances in relation to loans in stage 1 and 2, basis points</t>
    </r>
  </si>
  <si>
    <r>
      <rPr>
        <vertAlign val="superscript"/>
        <sz val="8"/>
        <color rgb="FF000000"/>
        <rFont val="Arial"/>
        <family val="2"/>
      </rPr>
      <t>1</t>
    </r>
    <r>
      <rPr>
        <sz val="8"/>
        <color rgb="FF000000"/>
        <rFont val="Arial"/>
        <family val="2"/>
      </rPr>
      <t xml:space="preserve"> For definitions, see Glossary.</t>
    </r>
  </si>
  <si>
    <r>
      <t>Tier 1 capital</t>
    </r>
    <r>
      <rPr>
        <vertAlign val="superscript"/>
        <sz val="8"/>
        <color theme="1"/>
        <rFont val="Arial"/>
        <family val="2"/>
      </rPr>
      <t>2,4</t>
    </r>
    <r>
      <rPr>
        <sz val="8"/>
        <color theme="1"/>
        <rFont val="Arial"/>
        <family val="2"/>
      </rPr>
      <t>, EURm</t>
    </r>
  </si>
  <si>
    <t>Capital adequacy of the financial conglomerate (Own funds surplus/deficit), EURm</t>
  </si>
  <si>
    <t>The Own funds requirement of the financial conglomerate, EURm</t>
  </si>
  <si>
    <t>Business Banking</t>
  </si>
  <si>
    <t>Q4/19</t>
  </si>
  <si>
    <t>State Street Global Advisors</t>
  </si>
  <si>
    <t>4Q19/3Q19</t>
  </si>
  <si>
    <t>Large Corporates &amp; Institutions</t>
  </si>
  <si>
    <t>Q419</t>
  </si>
  <si>
    <t>Risk-weight breakdown, % (Banking Group)</t>
  </si>
  <si>
    <t>0</t>
  </si>
  <si>
    <t>Risk Exposure Amount (Banking Group)</t>
  </si>
  <si>
    <t>End Q4/2019</t>
  </si>
  <si>
    <t>Minimum capital requirement and REA (Banking Group)</t>
  </si>
  <si>
    <t>2) Equity Event Risk is an official IMA measure</t>
  </si>
  <si>
    <r>
      <t>Capital requirements for market risk (Banking Group)</t>
    </r>
    <r>
      <rPr>
        <b/>
        <vertAlign val="superscript"/>
        <sz val="10"/>
        <color theme="4" tint="-0.249977111117893"/>
        <rFont val="Arial"/>
        <family val="2"/>
      </rPr>
      <t>1</t>
    </r>
  </si>
  <si>
    <t>Q4/19¹</t>
  </si>
  <si>
    <t>Minimum Capital Requirement &amp; Capital Buffers (Banking Group)</t>
  </si>
  <si>
    <t>Additional information on exposures for which internal models are used (Banking Group)</t>
  </si>
  <si>
    <t>Contribution to REA by country (Banking Group)</t>
  </si>
  <si>
    <t>Q1/19¹</t>
  </si>
  <si>
    <t>Q2/19¹</t>
  </si>
  <si>
    <r>
      <rPr>
        <vertAlign val="superscript"/>
        <sz val="7"/>
        <color theme="1"/>
        <rFont val="Arial"/>
        <family val="2"/>
      </rPr>
      <t xml:space="preserve">1 </t>
    </r>
    <r>
      <rPr>
        <sz val="7"/>
        <color theme="1"/>
        <rFont val="Arial"/>
        <family val="2"/>
      </rPr>
      <t xml:space="preserve">The financial conglomerate consists of banking and insurance operations </t>
    </r>
  </si>
  <si>
    <t>Capital ratios (Banking Group)</t>
  </si>
  <si>
    <t>Part of interim or year-end profit not eligible</t>
  </si>
  <si>
    <t>Actual/Proposed dividend, based on Nordea legal group profit**</t>
  </si>
  <si>
    <t>Europe public finances, 2021 Estimate</t>
  </si>
  <si>
    <t>Market rates</t>
  </si>
  <si>
    <t>2.6</t>
  </si>
  <si>
    <t>6.8</t>
  </si>
  <si>
    <r>
      <rPr>
        <b/>
        <sz val="8"/>
        <color rgb="FF000000"/>
        <rFont val="Arial"/>
        <family val="2"/>
      </rPr>
      <t>Q419</t>
    </r>
  </si>
  <si>
    <r>
      <rPr>
        <sz val="8"/>
        <color rgb="FF000000"/>
        <rFont val="Arial"/>
        <family val="2"/>
      </rPr>
      <t>Cost/income ratio</t>
    </r>
    <r>
      <rPr>
        <vertAlign val="superscript"/>
        <sz val="8"/>
        <color rgb="FF000000"/>
        <rFont val="Arial"/>
        <family val="2"/>
      </rPr>
      <t>1</t>
    </r>
    <r>
      <rPr>
        <sz val="8"/>
        <color rgb="FF000000"/>
        <rFont val="Arial"/>
        <family val="2"/>
      </rPr>
      <t>, %</t>
    </r>
  </si>
  <si>
    <t>-38%</t>
  </si>
  <si>
    <r>
      <rPr>
        <b/>
        <sz val="10"/>
        <color rgb="FF2F75B5"/>
        <rFont val="Arial"/>
        <family val="2"/>
      </rPr>
      <t>Personal Banking Sweden</t>
    </r>
  </si>
  <si>
    <t>23%</t>
  </si>
  <si>
    <t>24%</t>
  </si>
  <si>
    <r>
      <rPr>
        <sz val="8"/>
        <color rgb="FF000000"/>
        <rFont val="Arial"/>
        <family val="2"/>
      </rPr>
      <t xml:space="preserve"> </t>
    </r>
  </si>
  <si>
    <t>19%</t>
  </si>
  <si>
    <r>
      <rPr>
        <b/>
        <sz val="10"/>
        <color rgb="FF2F75B5"/>
        <rFont val="Arial"/>
        <family val="2"/>
      </rPr>
      <t>Personal Banking Norway</t>
    </r>
  </si>
  <si>
    <r>
      <rPr>
        <b/>
        <sz val="10"/>
        <color rgb="FF2F75B5"/>
        <rFont val="Arial"/>
        <family val="2"/>
      </rPr>
      <t>Personal Banking Finland</t>
    </r>
  </si>
  <si>
    <r>
      <rPr>
        <b/>
        <sz val="10"/>
        <color rgb="FF2F75B5"/>
        <rFont val="Arial"/>
        <family val="2"/>
      </rPr>
      <t>Personal Banking Denmark</t>
    </r>
  </si>
  <si>
    <r>
      <rPr>
        <b/>
        <sz val="10"/>
        <color rgb="FF2F75B5"/>
        <rFont val="Arial"/>
        <family val="2"/>
      </rPr>
      <t>Volumes</t>
    </r>
  </si>
  <si>
    <r>
      <rPr>
        <sz val="8"/>
        <color rgb="FF000000"/>
        <rFont val="Arial"/>
        <family val="2"/>
      </rPr>
      <t>PeB Other</t>
    </r>
  </si>
  <si>
    <r>
      <rPr>
        <sz val="8"/>
        <color rgb="FF000000"/>
        <rFont val="Arial"/>
        <family val="2"/>
      </rPr>
      <t>PeB Sweden</t>
    </r>
  </si>
  <si>
    <r>
      <rPr>
        <sz val="8"/>
        <color rgb="FF000000"/>
        <rFont val="Arial"/>
        <family val="2"/>
      </rPr>
      <t>PeB Norway</t>
    </r>
  </si>
  <si>
    <r>
      <rPr>
        <sz val="8"/>
        <color rgb="FF000000"/>
        <rFont val="Arial"/>
        <family val="2"/>
      </rPr>
      <t>PeB Finland</t>
    </r>
  </si>
  <si>
    <r>
      <rPr>
        <sz val="8"/>
        <color rgb="FF000000"/>
        <rFont val="Arial"/>
        <family val="2"/>
      </rPr>
      <t>PeB Denmark</t>
    </r>
  </si>
  <si>
    <r>
      <rPr>
        <b/>
        <sz val="10"/>
        <color rgb="FF2F75B5"/>
        <rFont val="Arial"/>
        <family val="2"/>
      </rPr>
      <t>Personal Banking - Net loan losses</t>
    </r>
  </si>
  <si>
    <r>
      <rPr>
        <b/>
        <sz val="10"/>
        <color rgb="FF2F75B5"/>
        <rFont val="Arial"/>
        <family val="2"/>
      </rPr>
      <t>Personal Banking - Net commission income</t>
    </r>
  </si>
  <si>
    <r>
      <rPr>
        <b/>
        <sz val="10"/>
        <color rgb="FF2F75B5"/>
        <rFont val="Arial"/>
        <family val="2"/>
      </rPr>
      <t>Personal Banking - Net interest income</t>
    </r>
  </si>
  <si>
    <r>
      <rPr>
        <b/>
        <sz val="10"/>
        <color rgb="FF2F75B5"/>
        <rFont val="Arial"/>
        <family val="2"/>
      </rPr>
      <t>Business Banking - Volumes</t>
    </r>
  </si>
  <si>
    <r>
      <rPr>
        <b/>
        <sz val="10"/>
        <color rgb="FF2F75B5"/>
        <rFont val="Arial"/>
        <family val="2"/>
      </rPr>
      <t>Business Banking - Net commission income</t>
    </r>
  </si>
  <si>
    <r>
      <rPr>
        <b/>
        <sz val="10"/>
        <color rgb="FF2F75B5"/>
        <rFont val="Arial"/>
        <family val="2"/>
      </rPr>
      <t>Large Corporates &amp; Institutions - Deposits</t>
    </r>
  </si>
  <si>
    <t>-17%</t>
  </si>
  <si>
    <r>
      <rPr>
        <b/>
        <sz val="10"/>
        <color rgb="FF2F75B5"/>
        <rFont val="Arial"/>
        <family val="2"/>
      </rPr>
      <t>Large Corporates &amp; Institutions - Lending</t>
    </r>
  </si>
  <si>
    <r>
      <rPr>
        <b/>
        <sz val="10"/>
        <color rgb="FF2F75B5"/>
        <rFont val="Arial"/>
        <family val="2"/>
      </rPr>
      <t>Large Corporates &amp; Institutions - Net loan losses</t>
    </r>
  </si>
  <si>
    <r>
      <rPr>
        <b/>
        <sz val="10"/>
        <color rgb="FF2F75B5"/>
        <rFont val="Arial"/>
        <family val="2"/>
      </rPr>
      <t>Large Corporates &amp; Institutions - Net interest income</t>
    </r>
  </si>
  <si>
    <r>
      <rPr>
        <b/>
        <sz val="10"/>
        <color rgb="FF2F75B5"/>
        <rFont val="Arial"/>
        <family val="2"/>
      </rPr>
      <t>Large Corporates &amp; Institutions - Volumes</t>
    </r>
  </si>
  <si>
    <r>
      <rPr>
        <vertAlign val="superscript"/>
        <sz val="7"/>
        <color rgb="FF000000"/>
        <rFont val="Arial"/>
        <family val="2"/>
      </rPr>
      <t>1</t>
    </r>
    <r>
      <rPr>
        <sz val="7"/>
        <color rgb="FF000000"/>
        <rFont val="Arial"/>
        <family val="2"/>
      </rPr>
      <t xml:space="preserve"> Adjusted for resolution fees before tax.</t>
    </r>
  </si>
  <si>
    <r>
      <rPr>
        <sz val="8"/>
        <color rgb="FF000000"/>
        <rFont val="Arial"/>
        <family val="2"/>
      </rPr>
      <t>ROCAR</t>
    </r>
    <r>
      <rPr>
        <vertAlign val="superscript"/>
        <sz val="8"/>
        <color rgb="FF000000"/>
        <rFont val="Arial"/>
        <family val="2"/>
      </rPr>
      <t>1</t>
    </r>
    <r>
      <rPr>
        <sz val="8"/>
        <color rgb="FF000000"/>
        <rFont val="Arial"/>
        <family val="2"/>
      </rPr>
      <t>, %</t>
    </r>
  </si>
  <si>
    <r>
      <rPr>
        <sz val="8"/>
        <color rgb="FF000000"/>
        <rFont val="Arial"/>
        <family val="2"/>
      </rPr>
      <t>AuM, Nordea bank’s Nordic sales channels incl. Life, EURbn</t>
    </r>
  </si>
  <si>
    <r>
      <rPr>
        <b/>
        <sz val="8"/>
        <color rgb="FF000000"/>
        <rFont val="Arial"/>
        <family val="2"/>
      </rPr>
      <t>Q4/19</t>
    </r>
  </si>
  <si>
    <r>
      <rPr>
        <b/>
        <sz val="8"/>
        <color rgb="FF000000"/>
        <rFont val="Arial"/>
        <family val="2"/>
      </rPr>
      <t>L&amp;P</t>
    </r>
  </si>
  <si>
    <r>
      <rPr>
        <b/>
        <sz val="8"/>
        <color rgb="FF000000"/>
        <rFont val="Arial"/>
        <family val="2"/>
      </rPr>
      <t>PB</t>
    </r>
  </si>
  <si>
    <r>
      <rPr>
        <sz val="8"/>
        <color rgb="FF000000"/>
        <rFont val="Arial"/>
        <family val="2"/>
      </rPr>
      <t>**) The divestment of International Private Banking has reduced Assets under Management by EUR 10bn in Q4 2018.</t>
    </r>
  </si>
  <si>
    <r>
      <rPr>
        <sz val="8"/>
        <color rgb="FF000000"/>
        <rFont val="Arial"/>
        <family val="2"/>
      </rPr>
      <t>*) The divestment of the majority stake in Nordea Life &amp; Pensions Denmark has reduced Assets under Management by EUR 13bn in Q2 2018.</t>
    </r>
  </si>
  <si>
    <t>Nordea overview</t>
  </si>
  <si>
    <t xml:space="preserve"> - Business Banking Financial highlights</t>
  </si>
  <si>
    <t>Invested unrestricted equity</t>
  </si>
  <si>
    <t>¹ Excl Items affecting comparability in Q4 2019: EUR 138m tax free gain related to sale of LR Realkredit. In Q3 2019: EUR 735 expense related to impairment of capitalised IT systems (EUR 559m after tax), EUR 204m expense related to restructuring (EUR 155m after tax), EUR 75m non-deductible expense related to sale of Luminor and EUR 282m loss related to loan loss provisions due to model updates and dialogue with the ECB reflecting a more subdued outlook in certain sectors (EUR 214m after tax). In Q1 2019: EUR 95m non-deductible expense related to provision for ongoing AML-related matters. Q4 2018: EUR 50m gain from revaluation of Euroclear, EUR 38m after tax, EUR 36m gain related to sale of Eijendomme and EUR 141m loss from goodwill depreciation in Russia. Q2 2018: tax free gain related to divestment of shares in UC EUR 87m and tax free gain related to the sale of  Nordea Liv &amp; Pension Denmark EUR 262m,. In Q1 2018: EUR 135m gain (EUR 105m after tax) from valuation model update in Denmark. Q4 2016: additional gain related to VISA of EUR 22m before tax, Q4 2016: change in pension agreement in Norway of EUR 86m before tax, Q2 2016: gain related to Visa Inc,'s aquisition of Visa Europe amounting to EUR 151m net of tax.</t>
  </si>
  <si>
    <t>¹ Excl Items affecting comparability in Q4 2019: EUR 138m tax free gain related to sale of LR Realkredit. In Q3 2019: EUR 735 expense related to impairment of capitalised IT systems (EUR 559m after tax), EUR 204m expense related to restructuring (EUR 155m after tax), EUR 75m non-deductible expense related to sale of Luminor and EUR 282m loss related to loan loss provisions due to model updates and dialogue with the ECB reflecting a more subdued outlook in certain sectors (EUR 214m after tax). In Q1 2019: EUR 95m non-deductible expense related to provision for ongoing AML-related matters. Q4 2018: EUR 50m gain from revaluation of Euroclear, EUR 38m after tax, EUR 36m gain related to sale of Eijendomme and EUR 141m loss from goodwill depreciation in Russia. Q2 2018: tax free gain related to divestment of shares in UC EUR 87m and tax free gain related to the sale of  Nordea Liv &amp; Pension Denmark EUR 262m,. In Q1 2018: EUR 135m gain (EUR 105m after tax) from valuation model update in Denmark. Q4 2016: additional gain related to VISA of EUR 22m before tax, Q4 2016: change in pension agreement in Norway of EUR 86m before tax, Q2 2016: gain related to Visa Inc,'s aquisition of Visa Europe amounting to EUR 151m net of tax, Q4 2015: gain from divestment of Nordea's merchant acquiring business to Nets of EUR 176m berfore tax and restructuring charge of EUR 263m before tax.</t>
  </si>
  <si>
    <r>
      <rPr>
        <vertAlign val="superscript"/>
        <sz val="6.5"/>
        <color rgb="FF000000"/>
        <rFont val="Arial"/>
        <family val="2"/>
      </rPr>
      <t>1</t>
    </r>
    <r>
      <rPr>
        <sz val="6.5"/>
        <color rgb="FF000000"/>
        <rFont val="Arial"/>
        <family val="2"/>
      </rPr>
      <t xml:space="preserve"> Adjusted for resolution fees before tax.</t>
    </r>
  </si>
  <si>
    <t>and corresponding to a payout ratio of Banking Group profit:</t>
  </si>
  <si>
    <t>Ratings</t>
  </si>
  <si>
    <t xml:space="preserve"> - Ratings</t>
  </si>
  <si>
    <t xml:space="preserve">Large Corporates &amp; Institutions </t>
  </si>
  <si>
    <t xml:space="preserve"> - Large Corporates &amp; Institutions Financial highlights</t>
  </si>
  <si>
    <t xml:space="preserve"> - Group Functions and Other </t>
  </si>
  <si>
    <t xml:space="preserve"> - Rating distribution and Market risk VaR</t>
  </si>
  <si>
    <t xml:space="preserve"> - 12 years overview</t>
  </si>
  <si>
    <t xml:space="preserve"> - Asset and liabilities and Maturity analysis</t>
  </si>
  <si>
    <t xml:space="preserve"> - LCR</t>
  </si>
  <si>
    <t>Macroeconomic Outlook</t>
  </si>
  <si>
    <t xml:space="preserve"> - Contacts and Financial calendar</t>
  </si>
  <si>
    <r>
      <rPr>
        <b/>
        <sz val="10"/>
        <color rgb="FF2F75B5"/>
        <rFont val="Arial"/>
        <family val="2"/>
      </rPr>
      <t>Business Banking - Deposits</t>
    </r>
  </si>
  <si>
    <r>
      <rPr>
        <b/>
        <sz val="10"/>
        <color rgb="FF2F75B5"/>
        <rFont val="Arial"/>
        <family val="2"/>
      </rPr>
      <t>Business Banking - Lending</t>
    </r>
  </si>
  <si>
    <r>
      <t>Proposed/actual dividend per share</t>
    </r>
    <r>
      <rPr>
        <vertAlign val="superscript"/>
        <sz val="8"/>
        <color theme="1"/>
        <rFont val="Arial"/>
        <family val="2"/>
      </rPr>
      <t>8</t>
    </r>
    <r>
      <rPr>
        <sz val="8"/>
        <color theme="1"/>
        <rFont val="Arial"/>
        <family val="2"/>
      </rPr>
      <t>, EUR</t>
    </r>
  </si>
  <si>
    <r>
      <rPr>
        <vertAlign val="superscript"/>
        <sz val="7"/>
        <color rgb="FF000000"/>
        <rFont val="Arial"/>
        <family val="2"/>
      </rPr>
      <t>3</t>
    </r>
    <r>
      <rPr>
        <sz val="7"/>
        <color rgb="FF000000"/>
        <rFont val="Arial"/>
        <family val="2"/>
      </rPr>
      <t xml:space="preserve"> Including Loans to the public reported in Assets held for sale.</t>
    </r>
  </si>
  <si>
    <r>
      <rPr>
        <vertAlign val="superscript"/>
        <sz val="7"/>
        <color rgb="FF000000"/>
        <rFont val="Arial"/>
        <family val="2"/>
      </rPr>
      <t>2</t>
    </r>
    <r>
      <rPr>
        <sz val="7"/>
        <color rgb="FF000000"/>
        <rFont val="Arial"/>
        <family val="2"/>
      </rPr>
      <t xml:space="preserve"> End of period.</t>
    </r>
  </si>
  <si>
    <r>
      <rPr>
        <vertAlign val="superscript"/>
        <sz val="7"/>
        <color rgb="FF000000"/>
        <rFont val="Arial"/>
        <family val="2"/>
      </rPr>
      <t>4</t>
    </r>
    <r>
      <rPr>
        <sz val="7"/>
        <color rgb="FF000000"/>
        <rFont val="Arial"/>
        <family val="2"/>
      </rPr>
      <t xml:space="preserve"> Including the result for the period.</t>
    </r>
  </si>
  <si>
    <t>Nordea Eiendomskreditt cover pool (Norway)</t>
  </si>
  <si>
    <t>Nordea Mortgage Bank cover pool (Finland)</t>
  </si>
  <si>
    <r>
      <t>Loan loss ratio, including fair value mortgage loans, bps</t>
    </r>
    <r>
      <rPr>
        <vertAlign val="superscript"/>
        <sz val="8"/>
        <rFont val="Arial"/>
        <family val="2"/>
      </rPr>
      <t>3</t>
    </r>
  </si>
  <si>
    <r>
      <t xml:space="preserve">Loan loss ratio, incl. FV loans, excl. non-recurring items </t>
    </r>
    <r>
      <rPr>
        <vertAlign val="superscript"/>
        <sz val="8"/>
        <rFont val="Arial"/>
        <family val="2"/>
      </rPr>
      <t>1,3</t>
    </r>
  </si>
  <si>
    <t>Q1/20</t>
  </si>
  <si>
    <t>Finnish State Pension Fund</t>
  </si>
  <si>
    <t>Elo Mutual Pension Insurance Company</t>
  </si>
  <si>
    <t>Q120</t>
  </si>
  <si>
    <t>1Q20/4Q19</t>
  </si>
  <si>
    <t>Cost of funds</t>
  </si>
  <si>
    <t xml:space="preserve">   of which FX</t>
  </si>
  <si>
    <t xml:space="preserve">   of which Baltics</t>
  </si>
  <si>
    <t xml:space="preserve">    of which deposit guarantee scheme (DGS)</t>
  </si>
  <si>
    <t>Other (incl Treasury)</t>
  </si>
  <si>
    <t xml:space="preserve"> - of which CPs with original maturity less than 1 year</t>
  </si>
  <si>
    <t xml:space="preserve"> - of which CDs with original maturity less than 1 year</t>
  </si>
  <si>
    <t>Total REA</t>
  </si>
  <si>
    <t>Q1/20¹</t>
  </si>
  <si>
    <t xml:space="preserve">   Non-collateralised lending</t>
  </si>
  <si>
    <t>Other industries</t>
  </si>
  <si>
    <t xml:space="preserve">     Tenant-owned associations and residential real estate companies</t>
  </si>
  <si>
    <t xml:space="preserve">     Commercial real estate</t>
  </si>
  <si>
    <t xml:space="preserve">     Public services</t>
  </si>
  <si>
    <t xml:space="preserve">     Power production</t>
  </si>
  <si>
    <t xml:space="preserve">     Utilities distribution</t>
  </si>
  <si>
    <t>Utilities and public service</t>
  </si>
  <si>
    <t xml:space="preserve">     Maritime services</t>
  </si>
  <si>
    <t xml:space="preserve">     Shipping</t>
  </si>
  <si>
    <t xml:space="preserve">     Ship building</t>
  </si>
  <si>
    <t>Maritime</t>
  </si>
  <si>
    <t xml:space="preserve">     IT services</t>
  </si>
  <si>
    <t xml:space="preserve">     Land transportation</t>
  </si>
  <si>
    <t xml:space="preserve">     Wholesale trade</t>
  </si>
  <si>
    <t xml:space="preserve">     Construction</t>
  </si>
  <si>
    <t xml:space="preserve">     Commercial and professional services</t>
  </si>
  <si>
    <t xml:space="preserve">     Capital goods</t>
  </si>
  <si>
    <t xml:space="preserve">     Materials</t>
  </si>
  <si>
    <t>Industrials</t>
  </si>
  <si>
    <t xml:space="preserve">     Telecommunication services</t>
  </si>
  <si>
    <t xml:space="preserve">     Accomodation and leisure</t>
  </si>
  <si>
    <t xml:space="preserve">     Air transportation</t>
  </si>
  <si>
    <t xml:space="preserve">     Retail trade</t>
  </si>
  <si>
    <t xml:space="preserve">     Media and entertainment</t>
  </si>
  <si>
    <t xml:space="preserve">     Consumer durables</t>
  </si>
  <si>
    <t>Consumer discretionary and services</t>
  </si>
  <si>
    <t xml:space="preserve">     Healthcare</t>
  </si>
  <si>
    <t xml:space="preserve">     Household and personal products</t>
  </si>
  <si>
    <t xml:space="preserve">     Food processing and beverages</t>
  </si>
  <si>
    <t>Consumer staples</t>
  </si>
  <si>
    <t xml:space="preserve">     Oil, gas and offshore</t>
  </si>
  <si>
    <t xml:space="preserve">     Mining and supporting activities</t>
  </si>
  <si>
    <t xml:space="preserve">     Paper and forest products</t>
  </si>
  <si>
    <t>Natural resources</t>
  </si>
  <si>
    <t xml:space="preserve">     Fishing and aquaculture</t>
  </si>
  <si>
    <t xml:space="preserve">     Animal husbandry</t>
  </si>
  <si>
    <t xml:space="preserve">     Crops, plantations and hunting</t>
  </si>
  <si>
    <t>Agriculture</t>
  </si>
  <si>
    <t>+45 5547 8372     </t>
  </si>
  <si>
    <t>mark.kandborg@nordea.com</t>
  </si>
  <si>
    <t>AA-**</t>
  </si>
  <si>
    <t>Tier 2 issuances</t>
  </si>
  <si>
    <t>A**</t>
  </si>
  <si>
    <t xml:space="preserve">Net loan losses until 2017 (from 2018, see page 15, due to the implementation of IFRS9) </t>
  </si>
  <si>
    <t>Resolution fee</t>
  </si>
  <si>
    <r>
      <rPr>
        <vertAlign val="superscript"/>
        <sz val="7"/>
        <color rgb="FF000000"/>
        <rFont val="Arial"/>
        <family val="2"/>
      </rPr>
      <t>1</t>
    </r>
    <r>
      <rPr>
        <sz val="7"/>
        <color rgb="FF000000"/>
        <rFont val="Arial"/>
        <family val="2"/>
      </rPr>
      <t xml:space="preserve"> Excluding items affecting comparability the loan loss ratio for third quarter 2019 is 8bps, with 2bps for stage 1, -6bps for stage 2 and 12bps for stage 3.</t>
    </r>
  </si>
  <si>
    <r>
      <t>Loan loss ratio, amortised cost, bps</t>
    </r>
    <r>
      <rPr>
        <vertAlign val="superscript"/>
        <sz val="8"/>
        <color theme="1"/>
        <rFont val="Arial"/>
        <family val="2"/>
      </rPr>
      <t>1</t>
    </r>
  </si>
  <si>
    <t xml:space="preserve">Q1 </t>
  </si>
  <si>
    <r>
      <rPr>
        <sz val="8"/>
        <color indexed="8"/>
        <rFont val="Arial"/>
        <family val="2"/>
      </rPr>
      <t>0</t>
    </r>
  </si>
  <si>
    <r>
      <rPr>
        <sz val="8"/>
        <color indexed="8"/>
        <rFont val="Arial"/>
        <family val="2"/>
      </rPr>
      <t>Translation differences</t>
    </r>
  </si>
  <si>
    <r>
      <rPr>
        <sz val="8"/>
        <color indexed="8"/>
        <rFont val="Arial"/>
        <family val="2"/>
      </rPr>
      <t>Other changes</t>
    </r>
  </si>
  <si>
    <r>
      <rPr>
        <sz val="8"/>
        <color indexed="8"/>
        <rFont val="Arial"/>
        <family val="2"/>
      </rPr>
      <t>-</t>
    </r>
  </si>
  <si>
    <r>
      <rPr>
        <sz val="8"/>
        <color indexed="8"/>
        <rFont val="Arial"/>
        <family val="2"/>
      </rPr>
      <t>Write-off through decrease in allowance account</t>
    </r>
  </si>
  <si>
    <r>
      <rPr>
        <sz val="8"/>
        <color indexed="8"/>
        <rFont val="Arial"/>
        <family val="2"/>
      </rPr>
      <t>Changes due to repayments and disposals</t>
    </r>
  </si>
  <si>
    <r>
      <rPr>
        <sz val="8"/>
        <color indexed="8"/>
        <rFont val="Arial"/>
        <family val="2"/>
      </rPr>
      <t>Changes due to change in credit risk (net)</t>
    </r>
  </si>
  <si>
    <r>
      <rPr>
        <sz val="8"/>
        <color indexed="8"/>
        <rFont val="Arial"/>
        <family val="2"/>
      </rPr>
      <t>Transfer from stage 3 to stage 2</t>
    </r>
  </si>
  <si>
    <r>
      <rPr>
        <sz val="8"/>
        <color indexed="8"/>
        <rFont val="Arial"/>
        <family val="2"/>
      </rPr>
      <t>Transfer from stage 3 to stage 1</t>
    </r>
  </si>
  <si>
    <r>
      <rPr>
        <sz val="8"/>
        <color indexed="8"/>
        <rFont val="Arial"/>
        <family val="2"/>
      </rPr>
      <t>Transfer from stage 2 to stage 3</t>
    </r>
  </si>
  <si>
    <r>
      <rPr>
        <sz val="8"/>
        <color indexed="8"/>
        <rFont val="Arial"/>
        <family val="2"/>
      </rPr>
      <t>Transfer from stage 2 to stage 1</t>
    </r>
  </si>
  <si>
    <r>
      <rPr>
        <sz val="8"/>
        <color indexed="8"/>
        <rFont val="Arial"/>
        <family val="2"/>
      </rPr>
      <t>Transfer from stage 1 to stage 3</t>
    </r>
  </si>
  <si>
    <r>
      <rPr>
        <sz val="8"/>
        <color indexed="8"/>
        <rFont val="Arial"/>
        <family val="2"/>
      </rPr>
      <t>Transfer from stage 1 to stage 2</t>
    </r>
  </si>
  <si>
    <r>
      <rPr>
        <sz val="8"/>
        <color indexed="8"/>
        <rFont val="Arial"/>
        <family val="2"/>
      </rPr>
      <t>Changes due to origination and acquisition</t>
    </r>
  </si>
  <si>
    <t>Balance as at 1 Jan 2019</t>
  </si>
  <si>
    <t>Write-off through decrease in allowance account</t>
  </si>
  <si>
    <t>Balance as at 1 Jan 2020</t>
  </si>
  <si>
    <t>Allowances</t>
  </si>
  <si>
    <r>
      <rPr>
        <sz val="8"/>
        <color rgb="FF000000"/>
        <rFont val="Arial"/>
        <family val="2"/>
      </rPr>
      <t>Other lending</t>
    </r>
  </si>
  <si>
    <r>
      <rPr>
        <sz val="8"/>
        <color rgb="FF000000"/>
        <rFont val="Arial"/>
        <family val="2"/>
      </rPr>
      <t>Mortgage lending</t>
    </r>
  </si>
  <si>
    <r>
      <rPr>
        <b/>
        <sz val="8"/>
        <color rgb="FF000000"/>
        <rFont val="Arial"/>
        <family val="2"/>
      </rPr>
      <t>Q120</t>
    </r>
  </si>
  <si>
    <t>-8%</t>
  </si>
  <si>
    <t>-24%</t>
  </si>
  <si>
    <t>35%</t>
  </si>
  <si>
    <t>-25%</t>
  </si>
  <si>
    <t>-36%</t>
  </si>
  <si>
    <r>
      <rPr>
        <b/>
        <sz val="8"/>
        <color rgb="FF000000"/>
        <rFont val="Arial"/>
        <family val="2"/>
      </rPr>
      <t>Wealth Mgmt</t>
    </r>
  </si>
  <si>
    <t>-22%</t>
  </si>
  <si>
    <t>-27%</t>
  </si>
  <si>
    <r>
      <rPr>
        <sz val="8"/>
        <color rgb="FF000000"/>
        <rFont val="Arial"/>
        <family val="2"/>
      </rPr>
      <t>AuM NLP</t>
    </r>
  </si>
  <si>
    <t>-16%</t>
  </si>
  <si>
    <r>
      <rPr>
        <sz val="8"/>
        <color rgb="FF000000"/>
        <rFont val="Arial"/>
        <family val="2"/>
      </rPr>
      <t>AuM PB</t>
    </r>
  </si>
  <si>
    <r>
      <rPr>
        <b/>
        <sz val="10"/>
        <color rgb="FF2F75B5"/>
        <rFont val="Arial"/>
        <family val="2"/>
      </rPr>
      <t>Wealth Management - Volumes</t>
    </r>
  </si>
  <si>
    <t>-23%</t>
  </si>
  <si>
    <r>
      <rPr>
        <sz val="8"/>
        <color rgb="FF000000"/>
        <rFont val="Arial"/>
        <family val="2"/>
      </rPr>
      <t>PB Sweden</t>
    </r>
  </si>
  <si>
    <r>
      <rPr>
        <sz val="8"/>
        <color rgb="FF000000"/>
        <rFont val="Arial"/>
        <family val="2"/>
      </rPr>
      <t>PB Norway</t>
    </r>
  </si>
  <si>
    <r>
      <rPr>
        <sz val="8"/>
        <color rgb="FF000000"/>
        <rFont val="Arial"/>
        <family val="2"/>
      </rPr>
      <t>PB Finland</t>
    </r>
  </si>
  <si>
    <r>
      <rPr>
        <sz val="8"/>
        <color rgb="FF000000"/>
        <rFont val="Arial"/>
        <family val="2"/>
      </rPr>
      <t>PB Denmark</t>
    </r>
  </si>
  <si>
    <r>
      <rPr>
        <b/>
        <sz val="10"/>
        <color rgb="FF2F75B5"/>
        <rFont val="Arial"/>
        <family val="2"/>
      </rPr>
      <t>Private Banking - Lending</t>
    </r>
  </si>
  <si>
    <r>
      <rPr>
        <b/>
        <sz val="10"/>
        <color rgb="FF2F75B5"/>
        <rFont val="Arial"/>
        <family val="2"/>
      </rPr>
      <t>Private Banking - AuM</t>
    </r>
  </si>
  <si>
    <r>
      <rPr>
        <b/>
        <sz val="10"/>
        <color rgb="FF2F75B5"/>
        <rFont val="Arial"/>
        <family val="2"/>
      </rPr>
      <t>Private Banking - Net commission income</t>
    </r>
  </si>
  <si>
    <r>
      <rPr>
        <b/>
        <sz val="8"/>
        <color rgb="FF000000"/>
        <rFont val="Arial"/>
        <family val="2"/>
      </rPr>
      <t>Profit Traditional Products</t>
    </r>
  </si>
  <si>
    <r>
      <rPr>
        <sz val="8"/>
        <color rgb="FF000000"/>
        <rFont val="Arial"/>
        <family val="2"/>
      </rPr>
      <t>Profit Risk products</t>
    </r>
  </si>
  <si>
    <r>
      <rPr>
        <sz val="8"/>
        <color rgb="FF000000"/>
        <rFont val="Arial"/>
        <family val="2"/>
      </rPr>
      <t>Profit Market Return products</t>
    </r>
  </si>
  <si>
    <t>-76%</t>
  </si>
  <si>
    <r>
      <rPr>
        <sz val="8"/>
        <color rgb="FF000000"/>
        <rFont val="Arial"/>
        <family val="2"/>
      </rPr>
      <t>Profit Traditional products</t>
    </r>
  </si>
  <si>
    <r>
      <rPr>
        <b/>
        <sz val="8"/>
        <color rgb="FF000000"/>
        <rFont val="Arial"/>
        <family val="2"/>
      </rPr>
      <t>Profit drivers</t>
    </r>
  </si>
  <si>
    <r>
      <rPr>
        <b/>
        <sz val="8"/>
        <color rgb="FF000000"/>
        <rFont val="Arial"/>
        <family val="2"/>
      </rPr>
      <t>Q1/20</t>
    </r>
  </si>
  <si>
    <t>Nordea Direct Boligkreditt AS</t>
  </si>
  <si>
    <t>Nordea Direct ASA</t>
  </si>
  <si>
    <t xml:space="preserve"> - Private Banking</t>
  </si>
  <si>
    <t xml:space="preserve"> - Wealth Management, and A&amp;WM Other</t>
  </si>
  <si>
    <t xml:space="preserve"> - Asset Management</t>
  </si>
  <si>
    <t>affected by the management judgement.</t>
  </si>
  <si>
    <t xml:space="preserve">The COVID-19  management judgement at EUR 110m is booked out to the full portfolio measured at amortised cost. In the above table most lines are </t>
  </si>
  <si>
    <t>information can be found on page 12.</t>
  </si>
  <si>
    <t xml:space="preserve">Stage 2 and EUR 70m in Stage 3. Further EUR 10m is accounted for on off-balance exposures with EUR 5m in Stage 1 and EUR 5m in Stage 2. More </t>
  </si>
  <si>
    <t xml:space="preserve">On-balance allowances amounting to EUR 110m is accounted for after a management judgement related to COVID-19. EUR 15m in Stage 1, EUR 25m in </t>
  </si>
  <si>
    <t>Currency distribution, market value in billions EUR</t>
  </si>
  <si>
    <t>Nordic household debt to disposable income developments, annually 2002-2019</t>
  </si>
  <si>
    <t>Nordic households credit development index, monthly Jan 2007-May 2020</t>
  </si>
  <si>
    <t>Nordic house price development index, quarterly 2007-2020 Q1</t>
  </si>
  <si>
    <t>Nordic GDP index, quarterly 2007-2020 Q1, incl. baseline forecasts</t>
  </si>
  <si>
    <t>Source: Nordea Markets, Economic Outlook Q1 2020. Baseline scenarios</t>
  </si>
  <si>
    <t>9.6</t>
  </si>
  <si>
    <t>9.1</t>
  </si>
  <si>
    <t>4.0</t>
  </si>
  <si>
    <t>5.5</t>
  </si>
  <si>
    <t>2.8</t>
  </si>
  <si>
    <t>8.0</t>
  </si>
  <si>
    <t>5.3</t>
  </si>
  <si>
    <t>5.2</t>
  </si>
  <si>
    <t>3.5</t>
  </si>
  <si>
    <t>-0.7</t>
  </si>
  <si>
    <t>-5.2</t>
  </si>
  <si>
    <t>5.0</t>
  </si>
  <si>
    <t>-6.5</t>
  </si>
  <si>
    <t>6.0</t>
  </si>
  <si>
    <t>-4.5</t>
  </si>
  <si>
    <t>1.3</t>
  </si>
  <si>
    <t>0.2</t>
  </si>
  <si>
    <t>3.3</t>
  </si>
  <si>
    <t>0.5</t>
  </si>
  <si>
    <t>-6.0</t>
  </si>
  <si>
    <t>-7.0</t>
  </si>
  <si>
    <t>-5.0</t>
  </si>
  <si>
    <t>2019E</t>
  </si>
  <si>
    <t>Chg Q2/Q2</t>
  </si>
  <si>
    <t>Q2/20</t>
  </si>
  <si>
    <t>End of Q2 2020</t>
  </si>
  <si>
    <t>Outstanding volume of short-term funding EUR 39.7bn</t>
  </si>
  <si>
    <t>Matti Ahokas, Head of IR</t>
  </si>
  <si>
    <t>matti.ahokas@nordea.com</t>
  </si>
  <si>
    <t>+358 405 759 178</t>
  </si>
  <si>
    <t>Percent* end Q2</t>
  </si>
  <si>
    <t>Q220</t>
  </si>
  <si>
    <r>
      <rPr>
        <vertAlign val="superscript"/>
        <sz val="6.5"/>
        <color rgb="FF000000"/>
        <rFont val="Arial"/>
        <family val="2"/>
      </rPr>
      <t>1</t>
    </r>
    <r>
      <rPr>
        <sz val="6.5"/>
        <color rgb="FF000000"/>
        <rFont val="Arial"/>
        <family val="2"/>
      </rPr>
      <t xml:space="preserve"> Excluding items affecting comparability.</t>
    </r>
  </si>
  <si>
    <r>
      <rPr>
        <b/>
        <sz val="7"/>
        <color rgb="FF000000"/>
        <rFont val="Arial"/>
        <family val="2"/>
      </rPr>
      <t>Total Deposits</t>
    </r>
  </si>
  <si>
    <t>-80%</t>
  </si>
  <si>
    <r>
      <rPr>
        <b/>
        <sz val="7"/>
        <color rgb="FF000000"/>
        <rFont val="Arial"/>
        <family val="2"/>
      </rPr>
      <t>Total Lending</t>
    </r>
  </si>
  <si>
    <r>
      <rPr>
        <b/>
        <sz val="7"/>
        <color rgb="FF000000"/>
        <rFont val="Arial"/>
        <family val="2"/>
      </rPr>
      <t>Volumes, EURbn:</t>
    </r>
  </si>
  <si>
    <r>
      <rPr>
        <sz val="7"/>
        <color rgb="FF000000"/>
        <rFont val="Arial"/>
        <family val="2"/>
      </rPr>
      <t>Number of employees (FTEs)</t>
    </r>
  </si>
  <si>
    <r>
      <rPr>
        <i/>
        <sz val="7"/>
        <color rgb="FF000000"/>
        <rFont val="Arial"/>
        <family val="2"/>
      </rPr>
      <t xml:space="preserve"> </t>
    </r>
  </si>
  <si>
    <r>
      <rPr>
        <sz val="7"/>
        <color rgb="FF000000"/>
        <rFont val="Arial"/>
        <family val="2"/>
      </rPr>
      <t>Risk exposure amount (REA)</t>
    </r>
  </si>
  <si>
    <r>
      <rPr>
        <sz val="7"/>
        <color rgb="FF000000"/>
        <rFont val="Arial"/>
        <family val="2"/>
      </rPr>
      <t>Economic capital (EC)</t>
    </r>
  </si>
  <si>
    <r>
      <rPr>
        <sz val="7"/>
        <color rgb="FF000000"/>
        <rFont val="Arial"/>
        <family val="2"/>
      </rPr>
      <t>9</t>
    </r>
    <r>
      <rPr>
        <vertAlign val="superscript"/>
        <sz val="7"/>
        <color rgb="FF000000"/>
        <rFont val="Arial"/>
        <family val="2"/>
      </rPr>
      <t>1</t>
    </r>
  </si>
  <si>
    <r>
      <rPr>
        <sz val="7"/>
        <color rgb="FF000000"/>
        <rFont val="Arial"/>
        <family val="2"/>
      </rPr>
      <t>ROCAR, %</t>
    </r>
  </si>
  <si>
    <r>
      <rPr>
        <sz val="7"/>
        <color rgb="FF000000"/>
        <rFont val="Arial"/>
        <family val="2"/>
      </rPr>
      <t>Cost/income ratio, %</t>
    </r>
  </si>
  <si>
    <t>-40%</t>
  </si>
  <si>
    <t>-57%</t>
  </si>
  <si>
    <t>-35%</t>
  </si>
  <si>
    <t>-31%</t>
  </si>
  <si>
    <r>
      <rPr>
        <b/>
        <sz val="7"/>
        <color rgb="FF000000"/>
        <rFont val="Arial"/>
        <family val="2"/>
      </rPr>
      <t>Operating profit</t>
    </r>
  </si>
  <si>
    <r>
      <rPr>
        <sz val="7"/>
        <color rgb="FF000000"/>
        <rFont val="Arial"/>
        <family val="2"/>
      </rPr>
      <t>Net loan losses</t>
    </r>
  </si>
  <si>
    <r>
      <rPr>
        <b/>
        <sz val="7"/>
        <color rgb="FF000000"/>
        <rFont val="Arial"/>
        <family val="2"/>
      </rPr>
      <t xml:space="preserve">Total operating expenses  </t>
    </r>
  </si>
  <si>
    <r>
      <rPr>
        <b/>
        <sz val="7"/>
        <color rgb="FF000000"/>
        <rFont val="Arial"/>
        <family val="2"/>
      </rPr>
      <t xml:space="preserve">Total operating income  </t>
    </r>
  </si>
  <si>
    <r>
      <rPr>
        <sz val="7"/>
        <color rgb="FF000000"/>
        <rFont val="Arial"/>
        <family val="2"/>
      </rPr>
      <t xml:space="preserve">Equity method &amp; other income </t>
    </r>
  </si>
  <si>
    <t>-44%</t>
  </si>
  <si>
    <r>
      <rPr>
        <sz val="7"/>
        <color rgb="FF000000"/>
        <rFont val="Arial"/>
        <family val="2"/>
      </rPr>
      <t>Net result from items at fair value</t>
    </r>
  </si>
  <si>
    <r>
      <rPr>
        <sz val="7"/>
        <color rgb="FF000000"/>
        <rFont val="Arial"/>
        <family val="2"/>
      </rPr>
      <t>Net fee and commission income</t>
    </r>
  </si>
  <si>
    <t>26%</t>
  </si>
  <si>
    <r>
      <rPr>
        <sz val="7"/>
        <color rgb="FF000000"/>
        <rFont val="Arial"/>
        <family val="2"/>
      </rPr>
      <t xml:space="preserve">Net interest income </t>
    </r>
  </si>
  <si>
    <r>
      <rPr>
        <b/>
        <sz val="7"/>
        <color rgb="FF000000"/>
        <rFont val="Arial"/>
        <family val="2"/>
      </rPr>
      <t>EURm</t>
    </r>
  </si>
  <si>
    <r>
      <rPr>
        <b/>
        <i/>
        <sz val="7"/>
        <color rgb="FF000000"/>
        <rFont val="Arial"/>
        <family val="2"/>
      </rPr>
      <t>Chg.</t>
    </r>
  </si>
  <si>
    <r>
      <rPr>
        <b/>
        <i/>
        <sz val="7"/>
        <color rgb="FF000000"/>
        <rFont val="Arial"/>
        <family val="2"/>
      </rPr>
      <t>Chg</t>
    </r>
  </si>
  <si>
    <r>
      <rPr>
        <b/>
        <sz val="7"/>
        <color rgb="FF000000"/>
        <rFont val="Arial"/>
        <family val="2"/>
      </rPr>
      <t>Jan-Jun</t>
    </r>
  </si>
  <si>
    <r>
      <rPr>
        <b/>
        <sz val="7"/>
        <color rgb="FF000000"/>
        <rFont val="Arial"/>
        <family val="2"/>
      </rPr>
      <t>Nordea Group</t>
    </r>
  </si>
  <si>
    <r>
      <rPr>
        <b/>
        <sz val="7"/>
        <color rgb="FF000000"/>
        <rFont val="Arial"/>
        <family val="2"/>
      </rPr>
      <t>Asset &amp; Wealth Management</t>
    </r>
  </si>
  <si>
    <r>
      <rPr>
        <b/>
        <sz val="7"/>
        <color rgb="FF000000"/>
        <rFont val="Arial"/>
        <family val="2"/>
      </rPr>
      <t>Large Corporates &amp; Institutions</t>
    </r>
  </si>
  <si>
    <r>
      <rPr>
        <b/>
        <sz val="7"/>
        <color rgb="FF000000"/>
        <rFont val="Arial"/>
        <family val="2"/>
      </rPr>
      <t>Business Banking</t>
    </r>
  </si>
  <si>
    <r>
      <rPr>
        <b/>
        <sz val="7"/>
        <color rgb="FF000000"/>
        <rFont val="Arial"/>
        <family val="2"/>
      </rPr>
      <t>Personal Banking</t>
    </r>
  </si>
  <si>
    <r>
      <rPr>
        <sz val="7"/>
        <color rgb="FF000000"/>
        <rFont val="Arial"/>
        <family val="2"/>
      </rPr>
      <t>0</t>
    </r>
  </si>
  <si>
    <r>
      <rPr>
        <sz val="7"/>
        <color rgb="FF000000"/>
        <rFont val="Arial"/>
        <family val="2"/>
      </rPr>
      <t>7</t>
    </r>
    <r>
      <rPr>
        <vertAlign val="superscript"/>
        <sz val="7"/>
        <color rgb="FF000000"/>
        <rFont val="Arial"/>
        <family val="2"/>
      </rPr>
      <t>1</t>
    </r>
  </si>
  <si>
    <t>-49%</t>
  </si>
  <si>
    <r>
      <rPr>
        <b/>
        <sz val="7"/>
        <color rgb="FF000000"/>
        <rFont val="Arial"/>
        <family val="2"/>
      </rPr>
      <t xml:space="preserve"> </t>
    </r>
  </si>
  <si>
    <t>-53%</t>
  </si>
  <si>
    <t>-33%</t>
  </si>
  <si>
    <t>-19%</t>
  </si>
  <si>
    <r>
      <rPr>
        <b/>
        <sz val="7"/>
        <color rgb="FF000000"/>
        <rFont val="Arial"/>
        <family val="2"/>
      </rPr>
      <t>2020</t>
    </r>
  </si>
  <si>
    <r>
      <rPr>
        <b/>
        <sz val="7"/>
        <color rgb="FF000000"/>
        <rFont val="Arial"/>
        <family val="2"/>
      </rPr>
      <t>Q1</t>
    </r>
  </si>
  <si>
    <r>
      <rPr>
        <b/>
        <sz val="7"/>
        <color rgb="FF000000"/>
        <rFont val="Arial"/>
        <family val="2"/>
      </rPr>
      <t>Q2</t>
    </r>
  </si>
  <si>
    <r>
      <rPr>
        <b/>
        <sz val="12"/>
        <color rgb="FF2F75B5"/>
        <rFont val="Arial"/>
        <family val="2"/>
      </rPr>
      <t>Nordea group</t>
    </r>
  </si>
  <si>
    <r>
      <rPr>
        <b/>
        <sz val="8"/>
        <color rgb="FF000000"/>
        <rFont val="Arial"/>
        <family val="2"/>
      </rPr>
      <t>Q2/Q1</t>
    </r>
  </si>
  <si>
    <r>
      <rPr>
        <b/>
        <sz val="8"/>
        <color rgb="FF000000"/>
        <rFont val="Arial"/>
        <family val="2"/>
      </rPr>
      <t>Q2/Q2</t>
    </r>
  </si>
  <si>
    <r>
      <rPr>
        <b/>
        <sz val="8"/>
        <color rgb="FF000000"/>
        <rFont val="Arial"/>
        <family val="2"/>
      </rPr>
      <t>Q220</t>
    </r>
  </si>
  <si>
    <t>-56%</t>
  </si>
  <si>
    <t>-60%</t>
  </si>
  <si>
    <t>-62%</t>
  </si>
  <si>
    <t>48%</t>
  </si>
  <si>
    <t>41%</t>
  </si>
  <si>
    <t>-79%</t>
  </si>
  <si>
    <t>25%</t>
  </si>
  <si>
    <r>
      <rPr>
        <b/>
        <sz val="7"/>
        <color rgb="FF2F75B5"/>
        <rFont val="Arial"/>
        <family val="2"/>
      </rPr>
      <t>Personal Banking, Commercial &amp; Business Banking and Wholesale Banking.</t>
    </r>
  </si>
  <si>
    <t>36%</t>
  </si>
  <si>
    <t>46%</t>
  </si>
  <si>
    <t>17%</t>
  </si>
  <si>
    <t>-74%</t>
  </si>
  <si>
    <t>96%</t>
  </si>
  <si>
    <t>65%</t>
  </si>
  <si>
    <t>-21%</t>
  </si>
  <si>
    <t>53%</t>
  </si>
  <si>
    <t>56%</t>
  </si>
  <si>
    <t>-68%</t>
  </si>
  <si>
    <r>
      <rPr>
        <b/>
        <sz val="8"/>
        <color rgb="FF000000"/>
        <rFont val="Arial"/>
        <family val="2"/>
      </rPr>
      <t xml:space="preserve"> </t>
    </r>
  </si>
  <si>
    <t>59%</t>
  </si>
  <si>
    <t>18%</t>
  </si>
  <si>
    <r>
      <rPr>
        <sz val="8"/>
        <color rgb="FF000000"/>
        <rFont val="Arial"/>
        <family val="2"/>
      </rPr>
      <t>of which non-guaranteed *)</t>
    </r>
  </si>
  <si>
    <r>
      <rPr>
        <sz val="8"/>
        <color rgb="FF000000"/>
        <rFont val="Arial"/>
        <family val="2"/>
      </rPr>
      <t>of which 0 %</t>
    </r>
  </si>
  <si>
    <r>
      <rPr>
        <b/>
        <sz val="10"/>
        <color rgb="FF2F75B5"/>
        <rFont val="Arial"/>
        <family val="2"/>
      </rPr>
      <t>Life &amp; Pensions - Solvency sensitivity as of June 30, 2020</t>
    </r>
  </si>
  <si>
    <r>
      <rPr>
        <b/>
        <sz val="8"/>
        <color rgb="FF000000"/>
        <rFont val="Arial"/>
        <family val="2"/>
      </rPr>
      <t>Q2/20</t>
    </r>
  </si>
  <si>
    <r>
      <rPr>
        <sz val="7"/>
        <color rgb="FF000000"/>
        <rFont val="Arial"/>
        <family val="2"/>
      </rPr>
      <t xml:space="preserve">  Total net loan losses excluding items affecting comparability amounts to EUR 49m with net loan losses at EUR 11m in stage1, net reversals </t>
    </r>
    <r>
      <rPr>
        <sz val="7"/>
        <rFont val="Arial"/>
        <family val="2"/>
      </rPr>
      <t>at EUR -37m in stage 2 and net loan losses at EUR 75m in stage 3.</t>
    </r>
  </si>
  <si>
    <t>* Excluding Poland from Q2 2013 and onwards</t>
  </si>
  <si>
    <t>Q1/18**</t>
  </si>
  <si>
    <t xml:space="preserve">    of which fair value</t>
  </si>
  <si>
    <t xml:space="preserve">   Non-Collateralised lending</t>
  </si>
  <si>
    <t>Outside Nordics</t>
  </si>
  <si>
    <t>Coverage ratio: Allowances stage 3 / Impaired loans</t>
  </si>
  <si>
    <t>Impairment ratio: Impaired loans / lending to the public, gross</t>
  </si>
  <si>
    <t xml:space="preserve"> ratio  %</t>
  </si>
  <si>
    <t>Allowances (Stage 2)</t>
  </si>
  <si>
    <t xml:space="preserve">Coverage </t>
  </si>
  <si>
    <t>Allowances Stage 3</t>
  </si>
  <si>
    <t>Allowances Stage 2</t>
  </si>
  <si>
    <t>Allowances Stage 1</t>
  </si>
  <si>
    <t>Impaired loans</t>
  </si>
  <si>
    <t>Net loan loss</t>
  </si>
  <si>
    <t>LC&amp;I Sweden</t>
  </si>
  <si>
    <t>LC&amp;I Norway</t>
  </si>
  <si>
    <t>LC&amp;I Finland</t>
  </si>
  <si>
    <t>LC&amp;I Denmark</t>
  </si>
  <si>
    <t>Large Corporates &amp; Institutions Total</t>
  </si>
  <si>
    <t>Business Banking Other</t>
  </si>
  <si>
    <t>Business Banking Direct</t>
  </si>
  <si>
    <t>Business Banking Sweden</t>
  </si>
  <si>
    <t>Business Banking Norway</t>
  </si>
  <si>
    <t>Business Banking Finland</t>
  </si>
  <si>
    <t>Business Banking Denmark</t>
  </si>
  <si>
    <t>Business Banking Total</t>
  </si>
  <si>
    <t>PeB Other</t>
  </si>
  <si>
    <t>PeB Sweden</t>
  </si>
  <si>
    <t>PeB Norway</t>
  </si>
  <si>
    <t>PeB Finland</t>
  </si>
  <si>
    <t>PeB Denmark</t>
  </si>
  <si>
    <t>Personal Banking Total</t>
  </si>
  <si>
    <t>Coverage</t>
  </si>
  <si>
    <t>Shipping, Offshore and Oil Services -  Loan Portfolio (EURbn)</t>
  </si>
  <si>
    <t>Lending to the public by country Total</t>
  </si>
  <si>
    <t>Impaired loans on balance and total allowances (9 quarters), amortised cost</t>
  </si>
  <si>
    <t xml:space="preserve">Q2/20 </t>
  </si>
  <si>
    <t xml:space="preserve">Q1/20 </t>
  </si>
  <si>
    <t xml:space="preserve">Q4/19 </t>
  </si>
  <si>
    <t xml:space="preserve">Q3/19 </t>
  </si>
  <si>
    <t xml:space="preserve">Q2/19 </t>
  </si>
  <si>
    <t xml:space="preserve">Q1/19 </t>
  </si>
  <si>
    <t xml:space="preserve">Q4/18 </t>
  </si>
  <si>
    <t xml:space="preserve">Q3/18 </t>
  </si>
  <si>
    <t xml:space="preserve">Q2/18 </t>
  </si>
  <si>
    <t>Past due carrying amounts amortised cost and fair value to the public in Stage 1, 2 and 3, Q2 2020</t>
  </si>
  <si>
    <t>Total lending to the public</t>
  </si>
  <si>
    <t>Past due carrying amounts amortised cost and fair value to the public in Stage 1, 2 and 3, Q1 2020</t>
  </si>
  <si>
    <t>YtD Jun</t>
  </si>
  <si>
    <t>2Q20/1Q20</t>
  </si>
  <si>
    <t>A-**</t>
  </si>
  <si>
    <t>BBB**</t>
  </si>
  <si>
    <t>A+****</t>
  </si>
  <si>
    <t>AA-***</t>
  </si>
  <si>
    <t>AA***</t>
  </si>
  <si>
    <t>A***</t>
  </si>
  <si>
    <t>BBB+***</t>
  </si>
  <si>
    <t>****Positive outlook</t>
  </si>
  <si>
    <t>***Rating watch negative</t>
  </si>
  <si>
    <t>20%</t>
  </si>
  <si>
    <t>60%</t>
  </si>
  <si>
    <r>
      <rPr>
        <b/>
        <sz val="8"/>
        <color rgb="FF000000"/>
        <rFont val="Arial"/>
        <family val="2"/>
      </rPr>
      <t>Sensitivities</t>
    </r>
  </si>
  <si>
    <r>
      <rPr>
        <b/>
        <sz val="8"/>
        <color rgb="FF000000"/>
        <rFont val="Arial"/>
        <family val="2"/>
      </rPr>
      <t>Forward looking information</t>
    </r>
  </si>
  <si>
    <t>YTD</t>
  </si>
  <si>
    <t>191%</t>
  </si>
  <si>
    <t>200%</t>
  </si>
  <si>
    <t>196%</t>
  </si>
  <si>
    <t>177%</t>
  </si>
  <si>
    <t>173%</t>
  </si>
  <si>
    <t>216%</t>
  </si>
  <si>
    <t>187%</t>
  </si>
  <si>
    <t>175%</t>
  </si>
  <si>
    <t>194%</t>
  </si>
  <si>
    <t>186%</t>
  </si>
  <si>
    <t>205%</t>
  </si>
  <si>
    <t>167%</t>
  </si>
  <si>
    <t>202%</t>
  </si>
  <si>
    <t>190%</t>
  </si>
  <si>
    <t>168%</t>
  </si>
  <si>
    <t>30 Jun</t>
  </si>
  <si>
    <t>Balance as at 30 Jun 2019</t>
  </si>
  <si>
    <t>Balance as at 30 Jun 2020</t>
  </si>
  <si>
    <t>30 Jun 2019</t>
  </si>
  <si>
    <t>30 Jun 2020</t>
  </si>
  <si>
    <t>Furthermore Nordea conducted a wide-scale bottom-up review of large counterparties in particularly sensitive industries (e.g. Retail trade, Accommodation and leisure and Air transportation), and incorporated the main findings into the scenario projections. Without the public sector measures the modelled rating deterioration would have been more severe, and the predicted losses would have been higher.
The model based scenario simulations were compared to the initial bottom-up loan loss forecast process, thus helped Nordea to ensure the conservativeness of the loan loss projections. The cyclical reserve decided on by management in Q2 2020 aims to adjust the outcome in the IFRS 9 models into the range of expected losses rather than the top range of the projections, and covers a substantial realisation of projected losses in the second half of the year.
More information on the estimation of the cyclical and structural reserve (adjustment to the IFRS 9 model based provisions) can be found under “Net loan losses in Q2 2020”.</t>
  </si>
  <si>
    <t>Senior Preferred (SP) issuances</t>
  </si>
  <si>
    <t>Senior Non-Preferred (SNP) issuances</t>
  </si>
  <si>
    <t>Short-term deposits</t>
  </si>
  <si>
    <t>F1+***</t>
  </si>
  <si>
    <t>*****Unsolicited rating</t>
  </si>
  <si>
    <t>Financial conglomerates capital adequacy ratio, %</t>
  </si>
  <si>
    <t>Financial conglomerates Own funds, EURm</t>
  </si>
  <si>
    <t>Leverage ratio, excluding profit, percentage</t>
  </si>
  <si>
    <t>Leverage ratio exposure, excluding profit, EURm</t>
  </si>
  <si>
    <t>Tier 1 capital, excluding profit EURm</t>
  </si>
  <si>
    <t>Leverage ratio, including profit, percentage</t>
  </si>
  <si>
    <t>Leverage ratio exposure, including profit, EURm</t>
  </si>
  <si>
    <t>Tier 1 capital, including profit, EURm</t>
  </si>
  <si>
    <t>* Banking Group exclude non-CRR companies such as Nordea Life and Pensions</t>
  </si>
  <si>
    <t>For own funds excluding profit, see table summary of items included in own funds including profit (Banking Group)</t>
  </si>
  <si>
    <t>Own Funds including profit (Banking Group)*</t>
  </si>
  <si>
    <t>End Q2/2019</t>
  </si>
  <si>
    <t>End Q2/2020</t>
  </si>
  <si>
    <t>Q2 2020</t>
  </si>
  <si>
    <t>Common Equity Tier 1 capital, excluding profit</t>
  </si>
  <si>
    <t>Pillar 2 Requirement</t>
  </si>
  <si>
    <t>Total Own Funds</t>
  </si>
  <si>
    <t>Own Funds excluding profit</t>
  </si>
  <si>
    <r>
      <rPr>
        <vertAlign val="superscript"/>
        <sz val="7"/>
        <rFont val="Nordea Sans Large"/>
        <family val="3"/>
      </rPr>
      <t>1</t>
    </r>
    <r>
      <rPr>
        <sz val="7"/>
        <rFont val="Nordea Sans Large"/>
        <family val="3"/>
      </rPr>
      <t xml:space="preserve"> Other items, net' based on profit inclusion</t>
    </r>
  </si>
  <si>
    <r>
      <t>Other items, net</t>
    </r>
    <r>
      <rPr>
        <vertAlign val="superscript"/>
        <sz val="8"/>
        <rFont val="Arial"/>
        <family val="2"/>
      </rPr>
      <t>1</t>
    </r>
  </si>
  <si>
    <t>Profit of the period</t>
  </si>
  <si>
    <t>Summary of items included in own funds including result (Banking Group)</t>
  </si>
  <si>
    <t>Q2/20¹</t>
  </si>
  <si>
    <t xml:space="preserve">Net Loan loss ratio including fair value loans, basis points </t>
  </si>
  <si>
    <t>DBRS*****</t>
  </si>
  <si>
    <t>AA (low)**</t>
  </si>
  <si>
    <r>
      <t>Own Funds &amp; Capital ratios (Financial conglomerate)</t>
    </r>
    <r>
      <rPr>
        <b/>
        <vertAlign val="superscript"/>
        <sz val="10"/>
        <color theme="4" tint="-0.249977111117893"/>
        <rFont val="Arial"/>
        <family val="2"/>
      </rPr>
      <t>1</t>
    </r>
  </si>
  <si>
    <t>Forbearance</t>
  </si>
  <si>
    <t>Scenarios and provisions</t>
  </si>
  <si>
    <t>Loans to the public measured at amortised cost, broken down by sector and industry</t>
  </si>
  <si>
    <t xml:space="preserve"> - of which CDs &amp; CPs with original maturity over 1 year</t>
  </si>
  <si>
    <t>Issued CDs &amp; CPs where orig mat &gt;1yr</t>
  </si>
  <si>
    <t>Issued CPs where orig mat &lt;1yr</t>
  </si>
  <si>
    <t>Issued CDs where orig mat &lt;1yr</t>
  </si>
  <si>
    <t>Interest-bearing securities including Treasury bills</t>
  </si>
  <si>
    <t>For Nordea Eiendomskreditt AS combined LCR, as specified by Delegated Act, was 984% and NOK LCR 987%.</t>
  </si>
  <si>
    <t>**Negative outlook (/trend)</t>
  </si>
  <si>
    <t>-18%</t>
  </si>
  <si>
    <r>
      <rPr>
        <sz val="7"/>
        <color rgb="FF000000"/>
        <rFont val="Arial"/>
        <family val="2"/>
      </rPr>
      <t>6</t>
    </r>
    <r>
      <rPr>
        <vertAlign val="superscript"/>
        <sz val="7"/>
        <color rgb="FF000000"/>
        <rFont val="Arial"/>
        <family val="2"/>
      </rPr>
      <t>1</t>
    </r>
  </si>
  <si>
    <r>
      <rPr>
        <b/>
        <sz val="7"/>
        <color rgb="FF000000"/>
        <rFont val="Arial"/>
        <family val="2"/>
      </rPr>
      <t>Group Functions, Other and elimination</t>
    </r>
  </si>
  <si>
    <r>
      <rPr>
        <sz val="7"/>
        <color rgb="FF000000"/>
        <rFont val="Arial"/>
        <family val="2"/>
      </rPr>
      <t>4</t>
    </r>
    <r>
      <rPr>
        <vertAlign val="superscript"/>
        <sz val="7"/>
        <color rgb="FF000000"/>
        <rFont val="Arial"/>
        <family val="2"/>
      </rPr>
      <t>1</t>
    </r>
  </si>
  <si>
    <r>
      <rPr>
        <b/>
        <sz val="10"/>
        <color rgb="FF2F75B5"/>
        <rFont val="Arial"/>
        <family val="2"/>
      </rPr>
      <t>Asset Management - Financial highligts</t>
    </r>
  </si>
  <si>
    <r>
      <rPr>
        <b/>
        <sz val="10"/>
        <color rgb="FF2F75B5"/>
        <rFont val="Arial"/>
        <family val="2"/>
      </rPr>
      <t>Asset &amp; Wealth Management Other - Financial highligts</t>
    </r>
  </si>
  <si>
    <r>
      <rPr>
        <b/>
        <sz val="8"/>
        <color rgb="FF000000"/>
        <rFont val="Arial"/>
        <family val="2"/>
      </rPr>
      <t>Total Asset and Management</t>
    </r>
  </si>
  <si>
    <r>
      <rPr>
        <sz val="8"/>
        <color rgb="FF000000"/>
        <rFont val="Arial"/>
        <family val="2"/>
      </rPr>
      <t>Retail Funds</t>
    </r>
  </si>
  <si>
    <r>
      <rPr>
        <b/>
        <sz val="10"/>
        <color rgb="FF2F75B5"/>
        <rFont val="Arial"/>
        <family val="2"/>
      </rPr>
      <t xml:space="preserve">Net inflow and Assets under Management </t>
    </r>
  </si>
  <si>
    <r>
      <rPr>
        <b/>
        <sz val="10"/>
        <color rgb="FF2F75B5"/>
        <rFont val="Arial"/>
        <family val="2"/>
      </rPr>
      <t>Group Functions, other and eliminations</t>
    </r>
  </si>
  <si>
    <r>
      <rPr>
        <vertAlign val="superscript"/>
        <sz val="7"/>
        <color theme="1"/>
        <rFont val="Arial"/>
        <family val="2"/>
      </rPr>
      <t>8</t>
    </r>
    <r>
      <rPr>
        <sz val="7"/>
        <color theme="1"/>
        <rFont val="Arial"/>
        <family val="2"/>
      </rPr>
      <t xml:space="preserve"> The Board of Directors has been authorised to decide on a dividend payment for 2019 of a maximum of EUR 0.40 per share, in accordance with the AGM decision.</t>
    </r>
  </si>
  <si>
    <t>31 Dec 2019</t>
  </si>
  <si>
    <t>Recognised provisions</t>
  </si>
  <si>
    <t>Provisions if one        notch downgrade</t>
  </si>
  <si>
    <t>Provisions if one notch downgrade</t>
  </si>
  <si>
    <r>
      <rPr>
        <sz val="8"/>
        <color rgb="FF000000"/>
        <rFont val="Arial"/>
        <family val="2"/>
      </rPr>
      <t>Personal Banking</t>
    </r>
  </si>
  <si>
    <r>
      <rPr>
        <sz val="8"/>
        <color rgb="FF000000"/>
        <rFont val="Arial"/>
        <family val="2"/>
      </rPr>
      <t>Business Banking</t>
    </r>
  </si>
  <si>
    <r>
      <rPr>
        <sz val="8"/>
        <color rgb="FF000000"/>
        <rFont val="Arial"/>
        <family val="2"/>
      </rPr>
      <t>Large Corporates &amp; Institutions</t>
    </r>
  </si>
  <si>
    <r>
      <rPr>
        <b/>
        <sz val="8"/>
        <color rgb="FF000000"/>
        <rFont val="Arial"/>
        <family val="2"/>
      </rPr>
      <t>Group</t>
    </r>
  </si>
  <si>
    <r>
      <rPr>
        <sz val="8"/>
        <color rgb="FF000000"/>
        <rFont val="Arial"/>
        <family val="2"/>
      </rPr>
      <t>Forward looking information is used both for assessing significant increases in credit risk and in the calculation of expected credit losses. Nordea uses three macroeconomic scenarios, a base scenario, a favourable scenario and an adverse scenario. For Q2 2020 the scenarios have been weighted into the final expected credit losses (ECL) using base 60%, adverse 20% and favourable 20%. The same weights were applied during 2019. _x000D_
_x000D_
The macro scenarios are provided by Group Risk and Compliance (GRC) in Nordea, based on the Oxford Economics model. The forecast is a combination of modelling and expert judgement, subject to thorough checks and quality control processes. The model has been built to give a good description of the historic relationships between economic variables and to capture the key linkages between those variables. The forecast period in the model is ten years and for periods beyond, a long-term average is used in the ECL calculatio</t>
    </r>
    <r>
      <rPr>
        <sz val="8"/>
        <rFont val="Arial"/>
        <family val="2"/>
      </rPr>
      <t xml:space="preserve">ns. </t>
    </r>
  </si>
  <si>
    <r>
      <rPr>
        <sz val="8"/>
        <color rgb="FF000000"/>
        <rFont val="Arial"/>
        <family val="2"/>
      </rPr>
      <t>The macro scenarios reflect Nordea’s view of how the COVID-19 virus and lockdowns potentially can impact the economic outlook. The scenarios also reflect the macroeconomic effects of the government and central bank support measures. When developing the scenarios Nordea has taken into account projections from Nordic governments and central banks, Nordea Research and the ECB’s macroeconomic forecasts for the Euro area. Labour market support schemes have played a significant role in supporting the Nordic economies during the lockdown phase. With utilisation rates ranging between 7%-10% of the labour force in Denmark, Sweden and Norway, the support to household incomes and cost relief to companies from the labour market schemes has been substantial. Looking forward, it is expected that the phasing out of the labour market support schemes and other support measures in the second half of 2020 will start weighing on consumer confidence and could potentially lead to more business insolvencies and unemployment. This effect is expected to be most pronounced in the service industries and transportation, where Nordea data indicate that spending has not yet returned to normal. The rise in open unemployment associated with the end of the labour market schemes is likely to weigh on housing markets.</t>
    </r>
  </si>
  <si>
    <r>
      <rPr>
        <sz val="8"/>
        <color rgb="FF000000"/>
        <rFont val="Arial"/>
        <family val="2"/>
      </rPr>
      <t>Adjustment</t>
    </r>
  </si>
  <si>
    <r>
      <rPr>
        <sz val="8"/>
        <color rgb="FF000000"/>
        <rFont val="Arial"/>
        <family val="2"/>
      </rPr>
      <t>Un-weighted</t>
    </r>
  </si>
  <si>
    <r>
      <rPr>
        <sz val="8"/>
        <color rgb="FF000000"/>
        <rFont val="Arial"/>
        <family val="2"/>
      </rPr>
      <t>Model based</t>
    </r>
  </si>
  <si>
    <r>
      <rPr>
        <sz val="8"/>
        <color rgb="FF000000"/>
        <rFont val="Arial"/>
        <family val="2"/>
      </rPr>
      <t>model based</t>
    </r>
  </si>
  <si>
    <r>
      <rPr>
        <sz val="8"/>
        <color rgb="FF000000"/>
        <rFont val="Arial"/>
        <family val="2"/>
      </rPr>
      <t>Individual</t>
    </r>
  </si>
  <si>
    <r>
      <rPr>
        <sz val="8"/>
        <color rgb="FF000000"/>
        <rFont val="Arial"/>
        <family val="2"/>
      </rPr>
      <t>Total</t>
    </r>
  </si>
  <si>
    <r>
      <rPr>
        <sz val="8"/>
        <color rgb="FF000000"/>
        <rFont val="Arial"/>
        <family val="2"/>
      </rPr>
      <t>ECL</t>
    </r>
  </si>
  <si>
    <r>
      <rPr>
        <sz val="8"/>
        <color rgb="FF000000"/>
        <rFont val="Arial"/>
        <family val="2"/>
      </rPr>
      <t>Probability</t>
    </r>
  </si>
  <si>
    <r>
      <rPr>
        <sz val="8"/>
        <color rgb="FF000000"/>
        <rFont val="Arial"/>
        <family val="2"/>
      </rPr>
      <t>provisions</t>
    </r>
  </si>
  <si>
    <r>
      <rPr>
        <sz val="8"/>
        <color rgb="FF000000"/>
        <rFont val="Arial"/>
        <family val="2"/>
      </rPr>
      <t>provisions</t>
    </r>
    <r>
      <rPr>
        <vertAlign val="superscript"/>
        <sz val="8"/>
        <color rgb="FF000000"/>
        <rFont val="Arial"/>
        <family val="2"/>
      </rPr>
      <t>1</t>
    </r>
  </si>
  <si>
    <r>
      <rPr>
        <b/>
        <sz val="8"/>
        <color rgb="FF000000"/>
        <rFont val="Arial"/>
        <family val="2"/>
      </rPr>
      <t>Denmark</t>
    </r>
  </si>
  <si>
    <r>
      <rPr>
        <sz val="8"/>
        <color rgb="FF000000"/>
        <rFont val="Arial"/>
        <family val="2"/>
      </rPr>
      <t>weight</t>
    </r>
  </si>
  <si>
    <r>
      <rPr>
        <sz val="8"/>
        <color rgb="FF000000"/>
        <rFont val="Arial"/>
        <family val="2"/>
      </rPr>
      <t>GDP growth, %</t>
    </r>
  </si>
  <si>
    <r>
      <rPr>
        <sz val="8"/>
        <color rgb="FF000000"/>
        <rFont val="Arial"/>
        <family val="2"/>
      </rPr>
      <t>Favourable scenario</t>
    </r>
  </si>
  <si>
    <r>
      <rPr>
        <sz val="8"/>
        <color rgb="FF000000"/>
        <rFont val="Arial"/>
        <family val="2"/>
      </rPr>
      <t>Unemployment, %</t>
    </r>
  </si>
  <si>
    <r>
      <rPr>
        <sz val="8"/>
        <color rgb="FF000000"/>
        <rFont val="Arial"/>
        <family val="2"/>
      </rPr>
      <t>Change in household consumption, %</t>
    </r>
  </si>
  <si>
    <r>
      <rPr>
        <sz val="8"/>
        <color rgb="FF000000"/>
        <rFont val="Arial"/>
        <family val="2"/>
      </rPr>
      <t>Change in house prices, %</t>
    </r>
  </si>
  <si>
    <r>
      <rPr>
        <sz val="8"/>
        <color rgb="FF000000"/>
        <rFont val="Arial"/>
        <family val="2"/>
      </rPr>
      <t>Base scenario</t>
    </r>
  </si>
  <si>
    <r>
      <rPr>
        <sz val="8"/>
        <color rgb="FF000000"/>
        <rFont val="Arial"/>
        <family val="2"/>
      </rPr>
      <t>Adverse scenario</t>
    </r>
  </si>
  <si>
    <r>
      <rPr>
        <sz val="8"/>
        <color rgb="FF000000"/>
        <rFont val="Arial"/>
        <family val="2"/>
      </rPr>
      <t>Non-Nordic</t>
    </r>
  </si>
  <si>
    <r>
      <rPr>
        <sz val="8"/>
        <color rgb="FF000000"/>
        <rFont val="Arial"/>
        <family val="2"/>
      </rPr>
      <t xml:space="preserve">Individual </t>
    </r>
  </si>
  <si>
    <r>
      <rPr>
        <sz val="8"/>
        <color rgb="FF000000"/>
        <rFont val="Arial"/>
        <family val="2"/>
      </rPr>
      <t xml:space="preserve">GDP growth, % </t>
    </r>
  </si>
  <si>
    <r>
      <rPr>
        <sz val="8"/>
        <color rgb="FF000000"/>
        <rFont val="Arial"/>
        <family val="2"/>
      </rPr>
      <t xml:space="preserve">Unemployment, % </t>
    </r>
  </si>
  <si>
    <r>
      <rPr>
        <sz val="8"/>
        <color rgb="FF000000"/>
        <rFont val="Arial"/>
        <family val="2"/>
      </rPr>
      <t>Gross</t>
    </r>
  </si>
  <si>
    <r>
      <rPr>
        <sz val="8"/>
        <color rgb="FF000000"/>
        <rFont val="Arial"/>
        <family val="2"/>
      </rPr>
      <t>Allowances</t>
    </r>
  </si>
  <si>
    <r>
      <rPr>
        <sz val="8"/>
        <color rgb="FF000000"/>
        <rFont val="Arial"/>
        <family val="2"/>
      </rPr>
      <t>Loans carrying amount</t>
    </r>
  </si>
  <si>
    <r>
      <rPr>
        <sz val="8"/>
        <color rgb="FF000000"/>
        <rFont val="Arial"/>
        <family val="2"/>
      </rPr>
      <t>Net loan</t>
    </r>
  </si>
  <si>
    <r>
      <rPr>
        <sz val="8"/>
        <color rgb="FF000000"/>
        <rFont val="Arial"/>
        <family val="2"/>
      </rPr>
      <t>Stage 1</t>
    </r>
  </si>
  <si>
    <r>
      <rPr>
        <sz val="8"/>
        <color rgb="FF000000"/>
        <rFont val="Arial"/>
        <family val="2"/>
      </rPr>
      <t>Stage 2</t>
    </r>
  </si>
  <si>
    <r>
      <rPr>
        <sz val="8"/>
        <color rgb="FF000000"/>
        <rFont val="Arial"/>
        <family val="2"/>
      </rPr>
      <t>Stage 3</t>
    </r>
  </si>
  <si>
    <r>
      <rPr>
        <sz val="8"/>
        <color rgb="FF000000"/>
        <rFont val="Arial"/>
        <family val="2"/>
      </rPr>
      <t>losses</t>
    </r>
    <r>
      <rPr>
        <vertAlign val="superscript"/>
        <sz val="8"/>
        <color rgb="FF000000"/>
        <rFont val="Arial"/>
        <family val="2"/>
      </rPr>
      <t>1</t>
    </r>
  </si>
  <si>
    <r>
      <rPr>
        <sz val="8"/>
        <color rgb="FF000000"/>
        <rFont val="Arial"/>
        <family val="2"/>
      </rPr>
      <t>Financial institutions</t>
    </r>
  </si>
  <si>
    <r>
      <rPr>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</si>
  <si>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</si>
  <si>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</si>
  <si>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</si>
  <si>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</si>
  <si>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</si>
  <si>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</si>
  <si>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</si>
  <si>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</si>
  <si>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</si>
  <si>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</si>
  <si>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</si>
  <si>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</si>
  <si>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</si>
  <si>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</si>
  <si>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</si>
  <si>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</si>
  <si>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Accommodation and leisure</t>
    </r>
  </si>
  <si>
    <r>
      <rPr>
        <sz val="8"/>
        <color rgb="FF000000"/>
        <rFont val="Arial"/>
        <family val="2"/>
      </rPr>
      <t xml:space="preserve">     Telecommunication services</t>
    </r>
  </si>
  <si>
    <r>
      <rPr>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</si>
  <si>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</si>
  <si>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</si>
  <si>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</si>
  <si>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</si>
  <si>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</si>
  <si>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</si>
  <si>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</si>
  <si>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</si>
  <si>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</si>
  <si>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</si>
  <si>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</si>
  <si>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</si>
  <si>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</si>
  <si>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</si>
  <si>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</si>
  <si>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sz val="8"/>
        <color rgb="FF000000"/>
        <rFont val="Arial"/>
        <family val="2"/>
      </rPr>
      <t>Real estate</t>
    </r>
  </si>
  <si>
    <r>
      <rPr>
        <sz val="8"/>
        <color rgb="FF000000"/>
        <rFont val="Arial"/>
        <family val="2"/>
      </rPr>
      <t>Other industries and reimbursement rights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</si>
  <si>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</si>
  <si>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</si>
  <si>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</si>
  <si>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</si>
  <si>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</si>
  <si>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</si>
  <si>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Lending to the public</t>
    </r>
  </si>
  <si>
    <t>** Including securities lending from Q1 2018 and onwards</t>
  </si>
  <si>
    <t>Retail mortgages (excluding risk weight floors)</t>
  </si>
  <si>
    <t>Private consumption development index, quarterly 2007-2020 Q1</t>
  </si>
  <si>
    <t>Mark Kandborg, Acting Group CFO and Group Treasurer</t>
  </si>
  <si>
    <r>
      <rPr>
        <sz val="8"/>
        <color rgb="FF000000"/>
        <rFont val="Arial"/>
        <family val="2"/>
      </rPr>
      <t>-</t>
    </r>
  </si>
  <si>
    <t>* Including Q1 profit, excluding Q2 profit</t>
  </si>
  <si>
    <r>
      <t>Q2/20</t>
    </r>
    <r>
      <rPr>
        <b/>
        <vertAlign val="superscript"/>
        <sz val="8"/>
        <color theme="1" tint="4.9989318521683403E-2"/>
        <rFont val="Arial"/>
        <family val="2"/>
      </rPr>
      <t>1</t>
    </r>
  </si>
  <si>
    <r>
      <t>Change in Net interest income</t>
    </r>
    <r>
      <rPr>
        <b/>
        <sz val="8"/>
        <color theme="4" tint="-0.249977111117893"/>
        <rFont val="Arial"/>
        <family val="2"/>
      </rPr>
      <t xml:space="preserve"> (EURm)</t>
    </r>
  </si>
  <si>
    <t>Loans carrying amount to the public, broken down by sector - 7 years</t>
  </si>
  <si>
    <t>Loans carrying amount to the public broken down by country, sector and industry, Q2 2020</t>
  </si>
  <si>
    <t>Loans related to respectively Russia (EUR 889m) and the Baltics (EUR 742m), legally booked in Sweden are moved from Sweden to Russia and outside Nordic.</t>
  </si>
  <si>
    <t>Loans carrying amount to the public broken down by country, sector and industry, Q1 2020</t>
  </si>
  <si>
    <t>Loans related to respectively Russia (EUR 965m) and the Baltics (EUR 820m), legally booked in Sweden are moved from Sweden to Russia and outside Nordic</t>
  </si>
  <si>
    <t>Loans carrying amount and impairment to the public broken down by sector and industry, Q2 2020</t>
  </si>
  <si>
    <t xml:space="preserve"> rate, gross bps</t>
  </si>
  <si>
    <t>Loans, carrying amount</t>
  </si>
  <si>
    <t>Impairment rate: Impaired loans (Stage 3) before allowances divided by total loans before allowances. Covering items measured at amortised cost and fair value.</t>
  </si>
  <si>
    <t>Coverage ratio: Allowances for impaired loans (stage 3) divided by impaired loans (stage 3) before allowances. Covering items measured at amortised cost.</t>
  </si>
  <si>
    <t>Net Loan loss ratio: Net loan losses (annualised), divided by quarterly closing balance of loans carrying amount to the public (lending). Covering items measured at amortised cost and fair value.</t>
  </si>
  <si>
    <t>Loans carrying amount to the public broken down by sector and industry, Q1 2020</t>
  </si>
  <si>
    <t xml:space="preserve">Loans, carrying amount </t>
  </si>
  <si>
    <t>Loans carrying amount and impairment to the public broken down by Business Areas, Q2 2020</t>
  </si>
  <si>
    <t>Loans carrying amount and impairment to the public broken down by Business Areas, Q1 2020</t>
  </si>
  <si>
    <t>Impaired loans (stage 3) broken down by country, sector and industry</t>
  </si>
  <si>
    <t>NORDEA</t>
  </si>
  <si>
    <t>AMORTISED COST AND FAIR VALUE BY COUNTRY</t>
  </si>
  <si>
    <t>Q1 2020</t>
  </si>
  <si>
    <t>Net loan losses quarterly, Q4 2013 - Q2 2020</t>
  </si>
  <si>
    <t>Allowances for individually assessed impaired loans</t>
  </si>
  <si>
    <r>
      <t>Own Funds reported to ECB</t>
    </r>
    <r>
      <rPr>
        <b/>
        <vertAlign val="superscript"/>
        <sz val="10"/>
        <color theme="4" tint="-0.249977111117893"/>
        <rFont val="Arial"/>
        <family val="2"/>
      </rPr>
      <t>1</t>
    </r>
  </si>
  <si>
    <r>
      <rPr>
        <vertAlign val="superscript"/>
        <sz val="7"/>
        <rFont val="Nordea Sans Large"/>
        <family val="3"/>
      </rPr>
      <t>1</t>
    </r>
    <r>
      <rPr>
        <sz val="7"/>
        <rFont val="Nordea Sans Large"/>
        <family val="3"/>
      </rPr>
      <t>This table describes in text how profit has been included in the regulatory reporting of Own Funds to ECB for the relevant reporting periods</t>
    </r>
  </si>
  <si>
    <t>Profit inclusion</t>
  </si>
  <si>
    <t>Including Q1 profit, excluding Q2 profit (pending application)</t>
  </si>
  <si>
    <t>Including profit</t>
  </si>
  <si>
    <t>Excluding profit</t>
  </si>
  <si>
    <t>Personal Banking - Financial highlights</t>
  </si>
  <si>
    <t>Business Banking - Financial highlights</t>
  </si>
  <si>
    <t>Nordea Finance - Financial highlights</t>
  </si>
  <si>
    <t>Large Corporates &amp; Institutions - Financial highlights</t>
  </si>
  <si>
    <t>Life &amp; Pensions - Solvency position as of June 30, 2020</t>
  </si>
  <si>
    <t>Life &amp; Pension - Financial highlights</t>
  </si>
  <si>
    <t>Asset &amp; Wealth Management - Financial highlights</t>
  </si>
  <si>
    <t>Wealth Management - Financial highlights</t>
  </si>
  <si>
    <r>
      <rPr>
        <vertAlign val="superscript"/>
        <sz val="8"/>
        <color rgb="FF000000"/>
        <rFont val="Arial"/>
        <family val="2"/>
      </rPr>
      <t>1</t>
    </r>
    <r>
      <rPr>
        <sz val="8"/>
        <color rgb="FF000000"/>
        <rFont val="Arial"/>
        <family val="2"/>
      </rPr>
      <t xml:space="preserve"> Includes management judgements of EUR 650m and late corrections to the model of EUR 22m</t>
    </r>
  </si>
  <si>
    <t>The provisions are sensitive to rating migration even if triggers are not reached. The table below shows the impact on provisions from a one notch downgrade on all exposures in the bank. It includes both the impact of the higher risk for all exposures as well as the impact of transferring exposures from stage 1 to stage 2 that reach the trigger. It also includes the impact from the exposures with one rating grade above default becoming default, which is estimated at EUR 155m (EUR 141m at year-end 2019). This figure is based on calculations with the statistical model rather than individual estimates that would be the case in reality for material defaulted loans.</t>
  </si>
  <si>
    <r>
      <rPr>
        <sz val="8"/>
        <color rgb="FF000000"/>
        <rFont val="Arial"/>
        <family val="2"/>
      </rPr>
      <t>The adjustments to model based provisions amount to EUR 672m, including management judgements amounting to EUR 650m and late corrections of EUR 22m. This management judgement covers projected loan losses not yet covered by the IFRS 9 model (cyclical reserve at EUR 430m) and identified issues in the IFRS 9 model to be later covered in model updates (structural reserve at EUR 220m). The cyclical reserve is supported by additional portfolio modelling, and triggered by the substantial uncertainty in the macroeconomic development as well as the need to account for future rating downgrades potentially underestimated by the IFRS 9 model through the updated macroeconomic scenarios. 
One important source of information in the estimation of the cyclical reserve is the internal stress testing models, adjusted with the impact from government support schemes. For the retail portfolio the most important public sector actions are the various forms of labour market support schemes, which are significantly decreasing the expected defaults and losses amongst households. Due to the extent of these schemes Nordea decreased the modelled development of new defaults originally predicted by the internal stress testing models, leading to lower predicted loan losses. These models are based on historical observations and correlations, thus they are not capable of replicating the impact of the current government supporting schemes. With regards to the expected rating migration in the corporate portfolio, Nordea took into consideration the positive impact of the various government guarantee and support schemes, addressing primarily the liquidity shock caused by the lock-downs and quarantines</t>
    </r>
    <r>
      <rPr>
        <sz val="8"/>
        <rFont val="Arial"/>
        <family val="2"/>
      </rPr>
      <t xml:space="preserve">. </t>
    </r>
  </si>
  <si>
    <r>
      <rPr>
        <vertAlign val="superscript"/>
        <sz val="6"/>
        <color rgb="FF000000"/>
        <rFont val="Arial"/>
        <family val="2"/>
      </rPr>
      <t>1</t>
    </r>
    <r>
      <rPr>
        <sz val="6"/>
        <color rgb="FF000000"/>
        <rFont val="Arial"/>
        <family val="2"/>
      </rPr>
      <t xml:space="preserve"> The table shows net loan losses related to on- and off-balance sheet exposures YTD June 2020.</t>
    </r>
  </si>
  <si>
    <r>
      <rPr>
        <vertAlign val="superscript"/>
        <sz val="6"/>
        <color rgb="FF000000"/>
        <rFont val="Arial"/>
        <family val="2"/>
      </rPr>
      <t>1</t>
    </r>
    <r>
      <rPr>
        <sz val="6"/>
        <color rgb="FF000000"/>
        <rFont val="Arial"/>
        <family val="2"/>
      </rPr>
      <t xml:space="preserve"> The table shows net loan losses related to on- and off-balance sheet exposures full year 2019.</t>
    </r>
  </si>
  <si>
    <r>
      <rPr>
        <sz val="8"/>
        <color rgb="FF000000"/>
        <rFont val="Arial"/>
        <family val="2"/>
      </rPr>
      <t>Forbearance is eased terms or restructuring due to the borrower experiencing or about to experience financial difficulties. The intention with granting forbearance for a limited time period is to ensure full repayment of the outstanding debt. Examples of eased terms are changes in amortisation profile, repayment schedule, customer margin as well as ease of financial covenants. Forbearance is undertaken on a selective and individual basis, according to internal instructions, and followed by impairment testing. Forborne exposures can be performing or non-performing. Loan loss provisions are recognised if necessary. Customers with forbearance measures are transferred to stage 2, unless already identified as credit impaired (stage 3).
On 13 March 2020 Nordea announced that it would offer COVID-19 payment holidays to those personal and business customers in all Nordic countries who are in need of help due to the COVID-19 situation. The COVID-19 payments holidays were generally granted to customers experiencing only short-term liquidity issues due solely to COVID-19 and not valid for consumer financing facilities.
Nordea currently does not register COVID-19 payment holidays as forbearance, and consequentially does not automatically transfer the exposures to stage 2, since customers would not have asked for payment holidays had it not been for COVID-19. As stated under “Forward looking information” above, Nordea has assessed the risk of stage transfers at the time when the government support measures are discontinued and included the impact therefrom in the cyclical reserve to the extent not already covered by the IFRS 9 models.
The carrying amount of loans where Nordea had granted COVID-19 payment holidays at the end of Q2 2020 amounted to EUR 16bn, of which 93% are classified as stage 1 and  7% classified as sta</t>
    </r>
    <r>
      <rPr>
        <sz val="8"/>
        <rFont val="Arial"/>
        <family val="2"/>
      </rPr>
      <t xml:space="preserve">ge 2.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</si>
</sst>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 #,##0.00_-;_-* &quot;-&quot;??_-;_-@_-"/>
    <numFmt numFmtId="164" formatCode="_-* #,##0.00\ _k_r_-;\-* #,##0.00\ _k_r_-;_-* &quot;-&quot;??\ _k_r_-;_-@_-"/>
    <numFmt numFmtId="165" formatCode="0.0%"/>
    <numFmt numFmtId="166" formatCode="#,##0.0"/>
    <numFmt numFmtId="167" formatCode="0.0"/>
    <numFmt numFmtId="168" formatCode="#,##0.000"/>
    <numFmt numFmtId="169" formatCode="#,##0.0000"/>
    <numFmt numFmtId="170" formatCode="_-* #,##0\ _k_r_-;\-* #,##0\ _k_r_-;_-* &quot;-&quot;??\ _k_r_-;_-@_-"/>
    <numFmt numFmtId="171" formatCode="#,##0_ ;\-#,##0\ "/>
    <numFmt numFmtId="172" formatCode="_(* #,##0.00_);_(* \(#,##0.00\);_(* &quot;-&quot;??_);_(@_)"/>
    <numFmt numFmtId="173" formatCode="_-* #,##0.0\ _k_r_-;\-* #,##0.0\ _k_r_-;_-* &quot;-&quot;??\ _k_r_-;_-@_-"/>
    <numFmt numFmtId="174" formatCode="#,##0.0_ ;\-#,##0.0\ "/>
    <numFmt numFmtId="175" formatCode="0.00000"/>
    <numFmt numFmtId="176" formatCode="_-* #,##0_-;\-* #,##0_-;_-* &quot;-&quot;??_-;_-@_-"/>
    <numFmt numFmtId="177" formatCode="_ * #,##0.00_ ;_ * \-#,##0.00_ ;_ * &quot;-&quot;??_ ;_ @_ "/>
    <numFmt numFmtId="178" formatCode="[$-809]dd\ mmmm\ yyyy;@"/>
    <numFmt numFmtId="179" formatCode="_(* #,##0.0_);_(* \(#,##0.0\);_(* &quot;-&quot;??_);_(@_)"/>
    <numFmt numFmtId="180" formatCode="##,##0;\ \-##,##0;\ ;@"/>
  </numFmts>
  <fonts count="141">
    <font>
      <sz val="11"/>
      <color theme="1"/>
      <name val="Calibri"/>
      <family val="2"/>
      <scheme val="minor"/>
    </font>
    <font>
      <sz val="8"/>
      <color theme="1"/>
      <name val="Arial"/>
      <family val="2"/>
    </font>
    <font>
      <sz val="8"/>
      <color theme="1"/>
      <name val="Arial"/>
      <family val="2"/>
    </font>
    <font>
      <sz val="11"/>
      <color theme="1"/>
      <name val="Calibri"/>
      <family val="2"/>
      <scheme val="minor"/>
    </font>
    <font>
      <sz val="11"/>
      <color rgb="FFFF0000"/>
      <name val="Calibri"/>
      <family val="2"/>
      <scheme val="minor"/>
    </font>
    <font>
      <sz val="8"/>
      <color theme="1"/>
      <name val="Arial"/>
      <family val="2"/>
    </font>
    <font>
      <sz val="8"/>
      <name val="Arial"/>
      <family val="2"/>
    </font>
    <font>
      <b/>
      <sz val="9"/>
      <color theme="1"/>
      <name val="Arial"/>
      <family val="2"/>
    </font>
    <font>
      <sz val="9"/>
      <color theme="1"/>
      <name val="Arial"/>
      <family val="2"/>
    </font>
    <font>
      <b/>
      <sz val="8"/>
      <name val="Arial"/>
      <family val="2"/>
    </font>
    <font>
      <b/>
      <sz val="9"/>
      <name val="Arial"/>
      <family val="2"/>
    </font>
    <font>
      <sz val="8"/>
      <color rgb="FFFF0000"/>
      <name val="Arial"/>
      <family val="2"/>
    </font>
    <font>
      <sz val="10"/>
      <color theme="1"/>
      <name val="Arial"/>
      <family val="2"/>
    </font>
    <font>
      <b/>
      <sz val="10"/>
      <color theme="4" tint="-0.249977111117893"/>
      <name val="Arial"/>
      <family val="2"/>
    </font>
    <font>
      <b/>
      <sz val="10"/>
      <color theme="1"/>
      <name val="Arial"/>
      <family val="2"/>
    </font>
    <font>
      <b/>
      <sz val="10"/>
      <color theme="3"/>
      <name val="Arial"/>
      <family val="2"/>
    </font>
    <font>
      <b/>
      <sz val="9"/>
      <color theme="1" tint="4.9989318521683403E-2"/>
      <name val="Arial"/>
      <family val="2"/>
    </font>
    <font>
      <b/>
      <sz val="9"/>
      <color theme="4" tint="-0.249977111117893"/>
      <name val="Arial"/>
      <family val="2"/>
    </font>
    <font>
      <sz val="8"/>
      <color theme="0" tint="-0.499984740745262"/>
      <name val="Arial"/>
      <family val="2"/>
    </font>
    <font>
      <b/>
      <sz val="8"/>
      <color theme="1"/>
      <name val="Arial"/>
      <family val="2"/>
    </font>
    <font>
      <b/>
      <sz val="8"/>
      <color theme="1" tint="4.9989318521683403E-2"/>
      <name val="Arial"/>
      <family val="2"/>
    </font>
    <font>
      <b/>
      <sz val="28"/>
      <color theme="1"/>
      <name val="Arial"/>
      <family val="2"/>
    </font>
    <font>
      <sz val="6"/>
      <color theme="1"/>
      <name val="Arial"/>
      <family val="2"/>
    </font>
    <font>
      <sz val="6"/>
      <color rgb="FFFF0000"/>
      <name val="Arial"/>
      <family val="2"/>
    </font>
    <font>
      <sz val="10"/>
      <name val="Arial"/>
      <family val="2"/>
    </font>
    <font>
      <sz val="7"/>
      <color theme="1"/>
      <name val="Arial"/>
      <family val="2"/>
    </font>
    <font>
      <sz val="9"/>
      <name val="Calibri Light"/>
      <family val="2"/>
      <scheme val="major"/>
    </font>
    <font>
      <b/>
      <sz val="7"/>
      <name val="Arial"/>
      <family val="2"/>
    </font>
    <font>
      <sz val="10"/>
      <name val="Times New Roman"/>
      <family val="1"/>
    </font>
    <font>
      <b/>
      <sz val="7"/>
      <color theme="1"/>
      <name val="Arial"/>
      <family val="2"/>
    </font>
    <font>
      <sz val="7"/>
      <name val="Arial"/>
      <family val="2"/>
    </font>
    <font>
      <sz val="8"/>
      <color theme="1" tint="0.499984740745262"/>
      <name val="Arial"/>
      <family val="2"/>
    </font>
    <font>
      <vertAlign val="superscript"/>
      <sz val="8"/>
      <color theme="1" tint="0.499984740745262"/>
      <name val="Arial"/>
      <family val="2"/>
    </font>
    <font>
      <sz val="8"/>
      <color theme="1" tint="4.9989318521683403E-2"/>
      <name val="Arial"/>
      <family val="2"/>
    </font>
    <font>
      <sz val="7"/>
      <color rgb="FF000000"/>
      <name val="Arial"/>
      <family val="2"/>
    </font>
    <font>
      <vertAlign val="superscript"/>
      <sz val="7"/>
      <color rgb="FF000000"/>
      <name val="Arial"/>
      <family val="2"/>
    </font>
    <font>
      <b/>
      <sz val="8"/>
      <color theme="4" tint="-0.249977111117893"/>
      <name val="Arial"/>
      <family val="2"/>
    </font>
    <font>
      <vertAlign val="superscript"/>
      <sz val="8"/>
      <color theme="1"/>
      <name val="Arial"/>
      <family val="2"/>
    </font>
    <font>
      <vertAlign val="superscript"/>
      <sz val="8"/>
      <name val="Arial"/>
      <family val="2"/>
    </font>
    <font>
      <b/>
      <vertAlign val="superscript"/>
      <sz val="8"/>
      <color theme="1"/>
      <name val="Arial"/>
      <family val="2"/>
    </font>
    <font>
      <b/>
      <sz val="8"/>
      <color theme="4" tint="-0.499984740745262"/>
      <name val="Arial"/>
      <family val="2"/>
    </font>
    <font>
      <b/>
      <sz val="10"/>
      <name val="Arial"/>
      <family val="2"/>
    </font>
    <font>
      <sz val="8"/>
      <color theme="0"/>
      <name val="Arial"/>
      <family val="2"/>
    </font>
    <font>
      <sz val="8"/>
      <color theme="3"/>
      <name val="Arial"/>
      <family val="2"/>
    </font>
    <font>
      <b/>
      <sz val="8"/>
      <color theme="0"/>
      <name val="Arial"/>
      <family val="2"/>
    </font>
    <font>
      <b/>
      <sz val="8"/>
      <color theme="3"/>
      <name val="Arial"/>
      <family val="2"/>
    </font>
    <font>
      <sz val="10"/>
      <name val="Times New Roman"/>
      <family val="2"/>
    </font>
    <font>
      <sz val="8"/>
      <color rgb="FF000000"/>
      <name val="Arial"/>
      <family val="2"/>
    </font>
    <font>
      <vertAlign val="superscript"/>
      <sz val="8"/>
      <color rgb="FF000000"/>
      <name val="Arial"/>
      <family val="2"/>
    </font>
    <font>
      <b/>
      <sz val="8"/>
      <color rgb="FF000000"/>
      <name val="Arial"/>
      <family val="2"/>
    </font>
    <font>
      <sz val="9"/>
      <color rgb="FFFF0000"/>
      <name val="Arial"/>
      <family val="2"/>
    </font>
    <font>
      <sz val="9"/>
      <name val="Arial"/>
      <family val="2"/>
    </font>
    <font>
      <sz val="11"/>
      <color theme="1"/>
      <name val="Arial"/>
      <family val="2"/>
    </font>
    <font>
      <vertAlign val="superscript"/>
      <sz val="9"/>
      <name val="Arial"/>
      <family val="2"/>
    </font>
    <font>
      <sz val="8"/>
      <color theme="1"/>
      <name val="Calibri"/>
      <family val="2"/>
      <scheme val="minor"/>
    </font>
    <font>
      <b/>
      <sz val="9"/>
      <color theme="3"/>
      <name val="Arial"/>
      <family val="2"/>
    </font>
    <font>
      <sz val="8"/>
      <color rgb="FF00B050"/>
      <name val="Arial"/>
      <family val="2"/>
    </font>
    <font>
      <sz val="8"/>
      <color rgb="FF191919"/>
      <name val="Arial"/>
      <family val="2"/>
    </font>
    <font>
      <sz val="6"/>
      <color theme="1"/>
      <name val="Calibri"/>
      <family val="2"/>
      <scheme val="minor"/>
    </font>
    <font>
      <b/>
      <sz val="8"/>
      <color rgb="FFFF0000"/>
      <name val="Arial"/>
      <family val="2"/>
    </font>
    <font>
      <i/>
      <sz val="8"/>
      <color theme="1"/>
      <name val="Arial"/>
      <family val="2"/>
    </font>
    <font>
      <i/>
      <sz val="8"/>
      <name val="Arial"/>
      <family val="2"/>
    </font>
    <font>
      <b/>
      <sz val="10"/>
      <color rgb="FFFF0000"/>
      <name val="Arial"/>
      <family val="2"/>
    </font>
    <font>
      <sz val="11"/>
      <name val="Calibri"/>
      <family val="2"/>
      <scheme val="minor"/>
    </font>
    <font>
      <b/>
      <i/>
      <sz val="16"/>
      <color theme="3"/>
      <name val="Arial"/>
      <family val="2"/>
    </font>
    <font>
      <sz val="9"/>
      <color theme="1"/>
      <name val="Calibri"/>
      <family val="2"/>
    </font>
    <font>
      <vertAlign val="superscript"/>
      <sz val="7"/>
      <name val="Arial"/>
      <family val="2"/>
    </font>
    <font>
      <b/>
      <sz val="9"/>
      <color indexed="10"/>
      <name val="Arial"/>
      <family val="2"/>
    </font>
    <font>
      <sz val="9"/>
      <color indexed="10"/>
      <name val="Arial"/>
      <family val="2"/>
    </font>
    <font>
      <b/>
      <sz val="8"/>
      <name val="Calibri"/>
      <family val="2"/>
    </font>
    <font>
      <sz val="7"/>
      <color rgb="FFFF0000"/>
      <name val="Arial"/>
      <family val="2"/>
    </font>
    <font>
      <b/>
      <sz val="7"/>
      <color theme="1" tint="4.9989318521683403E-2"/>
      <name val="Arial"/>
      <family val="2"/>
    </font>
    <font>
      <vertAlign val="superscript"/>
      <sz val="7"/>
      <color theme="1"/>
      <name val="Arial"/>
      <family val="2"/>
    </font>
    <font>
      <b/>
      <sz val="8"/>
      <color theme="1" tint="0.14999847407452621"/>
      <name val="Arial"/>
      <family val="2"/>
    </font>
    <font>
      <sz val="7"/>
      <color theme="1"/>
      <name val="Calibri"/>
      <family val="2"/>
      <scheme val="minor"/>
    </font>
    <font>
      <b/>
      <sz val="20"/>
      <name val="Arial"/>
      <family val="2"/>
    </font>
    <font>
      <b/>
      <sz val="12"/>
      <name val="Arial"/>
      <family val="2"/>
    </font>
    <font>
      <sz val="7"/>
      <color theme="1" tint="4.9989318521683403E-2"/>
      <name val="Arial"/>
      <family val="2"/>
    </font>
    <font>
      <sz val="6"/>
      <color theme="0" tint="-0.499984740745262"/>
      <name val="Arial"/>
      <family val="2"/>
    </font>
    <font>
      <i/>
      <sz val="8"/>
      <color rgb="FF000000"/>
      <name val="Arial"/>
      <family val="2"/>
    </font>
    <font>
      <b/>
      <sz val="10"/>
      <color theme="1" tint="4.9989318521683403E-2"/>
      <name val="Arial"/>
      <family val="2"/>
    </font>
    <font>
      <u/>
      <sz val="10"/>
      <color indexed="18"/>
      <name val="Arial"/>
      <family val="2"/>
    </font>
    <font>
      <b/>
      <vertAlign val="superscript"/>
      <sz val="8"/>
      <name val="Arial"/>
      <family val="2"/>
    </font>
    <font>
      <b/>
      <vertAlign val="superscript"/>
      <sz val="8"/>
      <color theme="1" tint="4.9989318521683403E-2"/>
      <name val="Arial"/>
      <family val="2"/>
    </font>
    <font>
      <sz val="11"/>
      <color theme="1"/>
      <name val="Calibri"/>
      <family val="2"/>
    </font>
    <font>
      <b/>
      <i/>
      <sz val="7"/>
      <color theme="1"/>
      <name val="Arial"/>
      <family val="2"/>
    </font>
    <font>
      <i/>
      <sz val="7"/>
      <color theme="1"/>
      <name val="Arial"/>
      <family val="2"/>
    </font>
    <font>
      <b/>
      <sz val="11"/>
      <color theme="1"/>
      <name val="Arial"/>
      <family val="2"/>
    </font>
    <font>
      <b/>
      <sz val="10"/>
      <color rgb="FF0000A0"/>
      <name val="Arial"/>
      <family val="2"/>
    </font>
    <font>
      <sz val="11"/>
      <color theme="0" tint="-0.14999847407452621"/>
      <name val="Calibri"/>
      <family val="2"/>
      <scheme val="minor"/>
    </font>
    <font>
      <sz val="8"/>
      <name val="Calibri"/>
      <family val="2"/>
      <scheme val="minor"/>
    </font>
    <font>
      <sz val="9"/>
      <color rgb="FF000000"/>
      <name val="Arial"/>
      <family val="2"/>
    </font>
    <font>
      <b/>
      <sz val="11"/>
      <color theme="1"/>
      <name val="Calibri"/>
      <family val="2"/>
      <scheme val="minor"/>
    </font>
    <font>
      <sz val="11"/>
      <color rgb="FF000000"/>
      <name val="Calibri"/>
      <family val="2"/>
      <scheme val="minor"/>
    </font>
    <font>
      <b/>
      <sz val="11"/>
      <color rgb="FF000000"/>
      <name val="Calibri"/>
      <family val="2"/>
      <scheme val="minor"/>
    </font>
    <font>
      <i/>
      <sz val="8"/>
      <color theme="1"/>
      <name val="Calibri"/>
      <family val="2"/>
      <scheme val="minor"/>
    </font>
    <font>
      <sz val="11"/>
      <color theme="0" tint="-0.249977111117893"/>
      <name val="Calibri"/>
      <family val="2"/>
      <scheme val="minor"/>
    </font>
    <font>
      <b/>
      <vertAlign val="superscript"/>
      <sz val="8"/>
      <color rgb="FF000000"/>
      <name val="Arial"/>
      <family val="2"/>
    </font>
    <font>
      <b/>
      <sz val="10"/>
      <color rgb="FF2F75B5"/>
      <name val="Arial"/>
      <family val="2"/>
    </font>
    <font>
      <sz val="6.5"/>
      <name val="Arial"/>
      <family val="2"/>
    </font>
    <font>
      <b/>
      <vertAlign val="superscript"/>
      <sz val="10"/>
      <color theme="4" tint="-0.249977111117893"/>
      <name val="Arial"/>
      <family val="2"/>
    </font>
    <font>
      <vertAlign val="superscript"/>
      <sz val="8"/>
      <color theme="0" tint="-0.499984740745262"/>
      <name val="Arial"/>
      <family val="2"/>
    </font>
    <font>
      <vertAlign val="superscript"/>
      <sz val="8"/>
      <color rgb="FFFF0000"/>
      <name val="Arial"/>
      <family val="2"/>
    </font>
    <font>
      <sz val="8"/>
      <color theme="0" tint="-0.14999847407452621"/>
      <name val="Arial"/>
      <family val="2"/>
    </font>
    <font>
      <u/>
      <sz val="8"/>
      <name val="Arial"/>
      <family val="2"/>
    </font>
    <font>
      <b/>
      <sz val="7"/>
      <color rgb="FF2F75B5"/>
      <name val="Arial"/>
      <family val="2"/>
    </font>
    <font>
      <b/>
      <sz val="8"/>
      <color rgb="FF0000A0"/>
      <name val="Arial"/>
      <family val="2"/>
    </font>
    <font>
      <b/>
      <sz val="10"/>
      <name val="Calibri"/>
      <family val="2"/>
      <scheme val="minor"/>
    </font>
    <font>
      <sz val="6.5"/>
      <color rgb="FF000000"/>
      <name val="Arial"/>
      <family val="2"/>
    </font>
    <font>
      <sz val="11"/>
      <name val="Arial"/>
      <family val="2"/>
    </font>
    <font>
      <vertAlign val="superscript"/>
      <sz val="6.5"/>
      <color rgb="FF000000"/>
      <name val="Arial"/>
      <family val="2"/>
    </font>
    <font>
      <sz val="7.5"/>
      <name val="Arial"/>
      <family val="2"/>
    </font>
    <font>
      <sz val="9"/>
      <name val="Calibri"/>
      <family val="2"/>
      <scheme val="minor"/>
    </font>
    <font>
      <sz val="8"/>
      <color indexed="8"/>
      <name val="Arial"/>
      <family val="2"/>
    </font>
    <font>
      <sz val="48"/>
      <color rgb="FFFF0000"/>
      <name val="Calibri"/>
      <family val="2"/>
      <scheme val="minor"/>
    </font>
    <font>
      <vertAlign val="superscript"/>
      <sz val="6.5"/>
      <name val="Arial"/>
      <family val="2"/>
    </font>
    <font>
      <b/>
      <sz val="7"/>
      <color rgb="FF000000"/>
      <name val="Arial"/>
      <family val="2"/>
    </font>
    <font>
      <i/>
      <sz val="7"/>
      <name val="Arial"/>
      <family val="2"/>
    </font>
    <font>
      <i/>
      <sz val="7"/>
      <color rgb="FF000000"/>
      <name val="Arial"/>
      <family val="2"/>
    </font>
    <font>
      <sz val="7"/>
      <color rgb="FF191919"/>
      <name val="Arial"/>
      <family val="2"/>
    </font>
    <font>
      <b/>
      <i/>
      <sz val="7"/>
      <color rgb="FF0000A0"/>
      <name val="Arial"/>
      <family val="2"/>
    </font>
    <font>
      <b/>
      <sz val="7"/>
      <color rgb="FF0000A0"/>
      <name val="Arial"/>
      <family val="2"/>
    </font>
    <font>
      <b/>
      <i/>
      <sz val="7"/>
      <name val="Arial"/>
      <family val="2"/>
    </font>
    <font>
      <b/>
      <i/>
      <sz val="7"/>
      <color rgb="FF000000"/>
      <name val="Arial"/>
      <family val="2"/>
    </font>
    <font>
      <b/>
      <sz val="24"/>
      <color rgb="FF0000A0"/>
      <name val="Arial"/>
      <family val="2"/>
    </font>
    <font>
      <b/>
      <sz val="12"/>
      <color rgb="FF2F75B5"/>
      <name val="Arial"/>
      <family val="2"/>
    </font>
    <font>
      <sz val="8"/>
      <color rgb="FFFF0000"/>
      <name val="Calibri"/>
      <family val="2"/>
      <scheme val="minor"/>
    </font>
    <font>
      <sz val="8"/>
      <color theme="0" tint="-0.249977111117893"/>
      <name val="Arial"/>
      <family val="2"/>
    </font>
    <font>
      <sz val="7.5"/>
      <color theme="1"/>
      <name val="Arial"/>
      <family val="2"/>
    </font>
    <font>
      <b/>
      <sz val="10"/>
      <color theme="1"/>
      <name val="Calibri"/>
      <family val="2"/>
      <scheme val="minor"/>
    </font>
    <font>
      <b/>
      <sz val="11"/>
      <color rgb="FFFF0000"/>
      <name val="Calibri"/>
      <family val="2"/>
      <scheme val="minor"/>
    </font>
    <font>
      <u/>
      <sz val="11"/>
      <name val="Calibri"/>
      <family val="2"/>
      <scheme val="minor"/>
    </font>
    <font>
      <b/>
      <sz val="6"/>
      <name val="Arial"/>
      <family val="2"/>
    </font>
    <font>
      <sz val="6"/>
      <name val="Arial"/>
      <family val="2"/>
    </font>
    <font>
      <sz val="6"/>
      <color rgb="FF000000"/>
      <name val="Arial"/>
      <family val="2"/>
    </font>
    <font>
      <vertAlign val="superscript"/>
      <sz val="6"/>
      <color rgb="FF000000"/>
      <name val="Arial"/>
      <family val="2"/>
    </font>
    <font>
      <sz val="7"/>
      <name val="Nordea Sans Large"/>
      <family val="3"/>
    </font>
    <font>
      <vertAlign val="superscript"/>
      <sz val="7"/>
      <name val="Nordea Sans Large"/>
      <family val="3"/>
    </font>
    <font>
      <vertAlign val="superscript"/>
      <sz val="11"/>
      <color theme="1"/>
      <name val="Calibri"/>
      <family val="2"/>
      <scheme val="minor"/>
    </font>
    <font>
      <b/>
      <sz val="11"/>
      <name val="Calibri"/>
      <family val="2"/>
      <scheme val="minor"/>
    </font>
    <font>
      <sz val="8"/>
      <color theme="4" tint="-0.249977111117893"/>
      <name val="Arial"/>
      <family val="2"/>
    </font>
  </fonts>
  <fills count="13">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indexed="9"/>
        <bgColor indexed="64"/>
      </patternFill>
    </fill>
    <fill>
      <patternFill patternType="solid">
        <fgColor theme="0" tint="-0.14999847407452621"/>
        <bgColor indexed="64"/>
      </patternFill>
    </fill>
    <fill>
      <patternFill patternType="solid">
        <fgColor indexed="42"/>
        <bgColor indexed="64"/>
      </patternFill>
    </fill>
    <fill>
      <patternFill patternType="solid">
        <fgColor rgb="FFF2F2F2"/>
        <bgColor indexed="64"/>
      </patternFill>
    </fill>
    <fill>
      <patternFill patternType="solid">
        <fgColor rgb="FFFFFFFF"/>
        <bgColor rgb="FF000000"/>
      </patternFill>
    </fill>
    <fill>
      <patternFill patternType="solid">
        <fgColor rgb="FFFFFFFF"/>
        <bgColor indexed="64"/>
      </patternFill>
    </fill>
    <fill>
      <patternFill patternType="solid">
        <fgColor theme="0" tint="-4.8707541123691522E-2"/>
        <bgColor indexed="64"/>
      </patternFill>
    </fill>
    <fill>
      <patternFill patternType="solid">
        <fgColor theme="0" tint="-4.8524430066835537E-2"/>
        <bgColor indexed="64"/>
      </patternFill>
    </fill>
    <fill>
      <patternFill patternType="solid">
        <fgColor theme="0" tint="-4.9073763237403485E-2"/>
        <bgColor indexed="64"/>
      </patternFill>
    </fill>
  </fills>
  <borders count="154">
    <border>
      <left/>
      <right/>
      <top/>
      <bottom/>
      <diagonal/>
    </border>
    <border>
      <left/>
      <right/>
      <top style="medium">
        <color theme="0" tint="-0.499984740745262"/>
      </top>
      <bottom/>
      <diagonal/>
    </border>
    <border>
      <left/>
      <right/>
      <top style="medium">
        <color theme="1" tint="0.499984740745262"/>
      </top>
      <bottom/>
      <diagonal/>
    </border>
    <border>
      <left/>
      <right/>
      <top/>
      <bottom style="medium">
        <color theme="0" tint="-0.499984740745262"/>
      </bottom>
      <diagonal/>
    </border>
    <border>
      <left/>
      <right/>
      <top/>
      <bottom style="medium">
        <color theme="1" tint="0.4999847407452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auto="1"/>
      </right>
      <top style="thin">
        <color auto="1"/>
      </top>
      <bottom/>
      <diagonal/>
    </border>
    <border>
      <left style="thin">
        <color auto="1"/>
      </left>
      <right/>
      <top style="thin">
        <color auto="1"/>
      </top>
      <bottom/>
      <diagonal/>
    </border>
    <border>
      <left/>
      <right/>
      <top style="medium">
        <color theme="0" tint="-0.499984740745262"/>
      </top>
      <bottom style="medium">
        <color theme="0" tint="-0.499984740745262"/>
      </bottom>
      <diagonal/>
    </border>
    <border>
      <left style="medium">
        <color rgb="FFFFFFFF"/>
      </left>
      <right style="medium">
        <color rgb="FFFFFFFF"/>
      </right>
      <top style="medium">
        <color rgb="FFFFFFFF"/>
      </top>
      <bottom style="medium">
        <color theme="1" tint="0.499984740745262"/>
      </bottom>
      <diagonal/>
    </border>
    <border>
      <left style="medium">
        <color rgb="FFFFFFFF"/>
      </left>
      <right/>
      <top style="medium">
        <color rgb="FFFFFFFF"/>
      </top>
      <bottom style="medium">
        <color theme="1" tint="0.499984740745262"/>
      </bottom>
      <diagonal/>
    </border>
    <border>
      <left/>
      <right style="medium">
        <color rgb="FFFFFFFF"/>
      </right>
      <top style="medium">
        <color rgb="FFFFFFFF"/>
      </top>
      <bottom style="medium">
        <color theme="1" tint="0.499984740745262"/>
      </bottom>
      <diagonal/>
    </border>
    <border>
      <left/>
      <right/>
      <top/>
      <bottom style="medium">
        <color indexed="64"/>
      </bottom>
      <diagonal/>
    </border>
    <border>
      <left/>
      <right/>
      <top style="medium">
        <color theme="0" tint="-0.499984740745262"/>
      </top>
      <bottom style="thin">
        <color auto="1"/>
      </bottom>
      <diagonal/>
    </border>
    <border>
      <left/>
      <right/>
      <top/>
      <bottom style="thin">
        <color theme="0" tint="-0.499984740745262"/>
      </bottom>
      <diagonal/>
    </border>
    <border>
      <left style="medium">
        <color rgb="FFFFFFFF"/>
      </left>
      <right/>
      <top/>
      <bottom style="medium">
        <color theme="0" tint="-0.499984740745262"/>
      </bottom>
      <diagonal/>
    </border>
    <border>
      <left/>
      <right/>
      <top style="thin">
        <color auto="1"/>
      </top>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
      <left/>
      <right/>
      <top/>
      <bottom style="medium">
        <color rgb="FF808080"/>
      </bottom>
      <diagonal/>
    </border>
    <border>
      <left style="thin">
        <color indexed="64"/>
      </left>
      <right/>
      <top style="thin">
        <color indexed="64"/>
      </top>
      <bottom style="thin">
        <color indexed="64"/>
      </bottom>
      <diagonal/>
    </border>
    <border>
      <left/>
      <right/>
      <top style="thin">
        <color auto="1"/>
      </top>
      <bottom style="thin">
        <color auto="1"/>
      </bottom>
      <diagonal/>
    </border>
    <border>
      <left style="thin">
        <color indexed="64"/>
      </left>
      <right style="thin">
        <color indexed="64"/>
      </right>
      <top style="thin">
        <color indexed="64"/>
      </top>
      <bottom/>
      <diagonal/>
    </border>
    <border>
      <left/>
      <right/>
      <top style="medium">
        <color rgb="FF808080"/>
      </top>
      <bottom/>
      <diagonal/>
    </border>
    <border>
      <left/>
      <right/>
      <top style="medium">
        <color rgb="FF808080"/>
      </top>
      <bottom style="medium">
        <color rgb="FF808080"/>
      </bottom>
      <diagonal/>
    </border>
    <border>
      <left/>
      <right style="medium">
        <color rgb="FF808080"/>
      </right>
      <top/>
      <bottom/>
      <diagonal/>
    </border>
    <border>
      <left/>
      <right style="medium">
        <color rgb="FF808080"/>
      </right>
      <top style="medium">
        <color rgb="FF808080"/>
      </top>
      <bottom/>
      <diagonal/>
    </border>
    <border>
      <left style="medium">
        <color rgb="FF808080"/>
      </left>
      <right/>
      <top style="medium">
        <color rgb="FF808080"/>
      </top>
      <bottom/>
      <diagonal/>
    </border>
    <border>
      <left/>
      <right style="medium">
        <color rgb="FF808080"/>
      </right>
      <top/>
      <bottom style="medium">
        <color rgb="FF808080"/>
      </bottom>
      <diagonal/>
    </border>
    <border>
      <left/>
      <right/>
      <top style="medium">
        <color rgb="FF7F7F7F"/>
      </top>
      <bottom/>
      <diagonal/>
    </border>
    <border>
      <left style="medium">
        <color rgb="FFFFFFFF"/>
      </left>
      <right/>
      <top/>
      <bottom/>
      <diagonal/>
    </border>
    <border>
      <left style="medium">
        <color rgb="FFFFFFFF"/>
      </left>
      <right style="medium">
        <color rgb="FFFFFFFF"/>
      </right>
      <top/>
      <bottom style="medium">
        <color rgb="FF7F7F7F"/>
      </bottom>
      <diagonal/>
    </border>
    <border>
      <left/>
      <right/>
      <top/>
      <bottom style="medium">
        <color rgb="FFFFFFFF"/>
      </bottom>
      <diagonal/>
    </border>
    <border>
      <left style="medium">
        <color rgb="FFFFFFFF"/>
      </left>
      <right style="medium">
        <color rgb="FFFFFFFF"/>
      </right>
      <top style="medium">
        <color rgb="FF7F7F7F"/>
      </top>
      <bottom style="medium">
        <color rgb="FF7F7F7F"/>
      </bottom>
      <diagonal/>
    </border>
    <border>
      <left style="medium">
        <color rgb="FFFFFFFF"/>
      </left>
      <right style="medium">
        <color rgb="FFFFFFFF"/>
      </right>
      <top style="medium">
        <color rgb="FFFFFFFF"/>
      </top>
      <bottom style="medium">
        <color rgb="FF7F7F7F"/>
      </bottom>
      <diagonal/>
    </border>
    <border>
      <left/>
      <right style="medium">
        <color rgb="FFFFFFFF"/>
      </right>
      <top style="medium">
        <color rgb="FFFFFFFF"/>
      </top>
      <bottom style="medium">
        <color rgb="FF7F7F7F"/>
      </bottom>
      <diagonal/>
    </border>
    <border>
      <left style="medium">
        <color rgb="FF808080"/>
      </left>
      <right/>
      <top/>
      <bottom style="medium">
        <color rgb="FF808080"/>
      </bottom>
      <diagonal/>
    </border>
    <border>
      <left style="medium">
        <color rgb="FF808080"/>
      </left>
      <right/>
      <top/>
      <bottom/>
      <diagonal/>
    </border>
    <border>
      <left/>
      <right/>
      <top/>
      <bottom style="medium">
        <color theme="0" tint="-0.49858088930936612"/>
      </bottom>
      <diagonal/>
    </border>
    <border>
      <left/>
      <right/>
      <top/>
      <bottom style="medium">
        <color theme="1" tint="0.49967955565050204"/>
      </bottom>
      <diagonal/>
    </border>
    <border>
      <left/>
      <right style="medium">
        <color rgb="FFFFFFFF"/>
      </right>
      <top/>
      <bottom style="medium">
        <color theme="1" tint="0.49967955565050204"/>
      </bottom>
      <diagonal/>
    </border>
    <border>
      <left style="medium">
        <color rgb="FFFFFFFF"/>
      </left>
      <right/>
      <top/>
      <bottom style="medium">
        <color theme="1" tint="0.49967955565050204"/>
      </bottom>
      <diagonal/>
    </border>
    <border>
      <left style="medium">
        <color rgb="FFFFFFFF"/>
      </left>
      <right style="medium">
        <color rgb="FFFFFFFF"/>
      </right>
      <top/>
      <bottom style="medium">
        <color theme="1" tint="0.49967955565050204"/>
      </bottom>
      <diagonal/>
    </border>
    <border>
      <left/>
      <right style="medium">
        <color rgb="FFFFFFFF"/>
      </right>
      <top style="medium">
        <color rgb="FFFFFFFF"/>
      </top>
      <bottom style="medium">
        <color theme="1" tint="0.49967955565050204"/>
      </bottom>
      <diagonal/>
    </border>
    <border>
      <left style="medium">
        <color rgb="FFFFFFFF"/>
      </left>
      <right style="medium">
        <color rgb="FFFFFFFF"/>
      </right>
      <top style="medium">
        <color rgb="FFFFFFFF"/>
      </top>
      <bottom style="medium">
        <color theme="1" tint="0.49967955565050204"/>
      </bottom>
      <diagonal/>
    </border>
    <border>
      <left style="medium">
        <color rgb="FFFFFFFF"/>
      </left>
      <right/>
      <top style="medium">
        <color rgb="FFFFFFFF"/>
      </top>
      <bottom style="medium">
        <color theme="1" tint="0.49967955565050204"/>
      </bottom>
      <diagonal/>
    </border>
    <border>
      <left/>
      <right/>
      <top style="medium">
        <color rgb="FFFFFFFF"/>
      </top>
      <bottom style="medium">
        <color theme="1" tint="0.49967955565050204"/>
      </bottom>
      <diagonal/>
    </border>
    <border>
      <left/>
      <right/>
      <top style="medium">
        <color theme="0" tint="-0.499984740745262"/>
      </top>
      <bottom style="medium">
        <color theme="0" tint="-0.34998626667073579"/>
      </bottom>
      <diagonal/>
    </border>
    <border>
      <left style="thin">
        <color auto="1"/>
      </left>
      <right style="thin">
        <color auto="1"/>
      </right>
      <top style="thin">
        <color auto="1"/>
      </top>
      <bottom style="thin">
        <color auto="1"/>
      </bottom>
      <diagonal/>
    </border>
    <border>
      <left/>
      <right style="medium">
        <color theme="0" tint="-0.49836725974303414"/>
      </right>
      <top/>
      <bottom style="medium">
        <color theme="0" tint="-0.49836725974303414"/>
      </bottom>
      <diagonal/>
    </border>
    <border>
      <left style="medium">
        <color theme="0" tint="-0.49836725974303414"/>
      </left>
      <right/>
      <top/>
      <bottom style="medium">
        <color theme="0" tint="-0.49836725974303414"/>
      </bottom>
      <diagonal/>
    </border>
    <border>
      <left/>
      <right style="medium">
        <color theme="0" tint="-0.49836725974303414"/>
      </right>
      <top/>
      <bottom/>
      <diagonal/>
    </border>
    <border>
      <left style="medium">
        <color theme="0" tint="-0.49836725974303414"/>
      </left>
      <right/>
      <top/>
      <bottom/>
      <diagonal/>
    </border>
    <border>
      <left/>
      <right/>
      <top/>
      <bottom style="medium">
        <color theme="0" tint="-0.49836725974303414"/>
      </bottom>
      <diagonal/>
    </border>
    <border>
      <left/>
      <right style="medium">
        <color theme="0" tint="-0.49836725974303414"/>
      </right>
      <top style="medium">
        <color theme="0" tint="-0.49836725974303414"/>
      </top>
      <bottom/>
      <diagonal/>
    </border>
    <border>
      <left style="medium">
        <color theme="0" tint="-0.49836725974303414"/>
      </left>
      <right/>
      <top style="medium">
        <color theme="0" tint="-0.49836725974303414"/>
      </top>
      <bottom/>
      <diagonal/>
    </border>
    <border>
      <left/>
      <right/>
      <top/>
      <bottom style="medium">
        <color theme="0" tint="-0.49946592608417006"/>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theme="0" tint="-0.4987029633472701"/>
      </right>
      <top/>
      <bottom style="medium">
        <color theme="0" tint="-0.4987029633472701"/>
      </bottom>
      <diagonal/>
    </border>
    <border>
      <left style="medium">
        <color theme="0" tint="-0.4987029633472701"/>
      </left>
      <right/>
      <top/>
      <bottom style="medium">
        <color theme="0" tint="-0.4987029633472701"/>
      </bottom>
      <diagonal/>
    </border>
    <border>
      <left/>
      <right style="medium">
        <color theme="0" tint="-0.4987029633472701"/>
      </right>
      <top/>
      <bottom/>
      <diagonal/>
    </border>
    <border>
      <left style="medium">
        <color theme="0" tint="-0.4987029633472701"/>
      </left>
      <right/>
      <top/>
      <bottom/>
      <diagonal/>
    </border>
    <border>
      <left/>
      <right/>
      <top/>
      <bottom style="medium">
        <color theme="0" tint="-0.4987029633472701"/>
      </bottom>
      <diagonal/>
    </border>
    <border>
      <left/>
      <right style="medium">
        <color theme="0" tint="-0.4987029633472701"/>
      </right>
      <top style="medium">
        <color theme="0" tint="-0.4987029633472701"/>
      </top>
      <bottom/>
      <diagonal/>
    </border>
    <border>
      <left style="medium">
        <color theme="0" tint="-0.4987029633472701"/>
      </left>
      <right/>
      <top style="medium">
        <color theme="0" tint="-0.4987029633472701"/>
      </top>
      <bottom/>
      <diagonal/>
    </border>
    <border>
      <left style="medium">
        <color theme="0" tint="-0.49806207464827418"/>
      </left>
      <right/>
      <top/>
      <bottom style="medium">
        <color theme="0" tint="-0.49949644459364606"/>
      </bottom>
      <diagonal/>
    </border>
    <border>
      <left/>
      <right style="medium">
        <color theme="0" tint="-0.49806207464827418"/>
      </right>
      <top/>
      <bottom/>
      <diagonal/>
    </border>
    <border>
      <left style="medium">
        <color theme="0" tint="-0.49806207464827418"/>
      </left>
      <right/>
      <top/>
      <bottom/>
      <diagonal/>
    </border>
    <border>
      <left/>
      <right/>
      <top/>
      <bottom style="medium">
        <color theme="0" tint="-0.49806207464827418"/>
      </bottom>
      <diagonal/>
    </border>
    <border>
      <left/>
      <right/>
      <top style="medium">
        <color theme="0" tint="-0.49949644459364606"/>
      </top>
      <bottom/>
      <diagonal/>
    </border>
    <border>
      <left/>
      <right style="medium">
        <color theme="0" tint="-0.49806207464827418"/>
      </right>
      <top/>
      <bottom style="medium">
        <color theme="0" tint="-0.49949644459364606"/>
      </bottom>
      <diagonal/>
    </border>
    <border>
      <left/>
      <right/>
      <top style="medium">
        <color theme="0" tint="-0.49946592608417006"/>
      </top>
      <bottom/>
      <diagonal/>
    </border>
    <border>
      <left/>
      <right style="medium">
        <color theme="0" tint="-0.49806207464827418"/>
      </right>
      <top/>
      <bottom style="medium">
        <color theme="0" tint="-0.49946592608417006"/>
      </bottom>
      <diagonal/>
    </border>
    <border>
      <left style="medium">
        <color theme="0" tint="-0.49806207464827418"/>
      </left>
      <right/>
      <top/>
      <bottom style="medium">
        <color theme="0" tint="-0.49946592608417006"/>
      </bottom>
      <diagonal/>
    </border>
    <border>
      <left/>
      <right style="medium">
        <color theme="0" tint="-0.49806207464827418"/>
      </right>
      <top/>
      <bottom style="medium">
        <color theme="0" tint="-0.49806207464827418"/>
      </bottom>
      <diagonal/>
    </border>
    <border>
      <left style="medium">
        <color theme="0" tint="-0.49806207464827418"/>
      </left>
      <right/>
      <top/>
      <bottom style="medium">
        <color theme="0" tint="-0.49806207464827418"/>
      </bottom>
      <diagonal/>
    </border>
    <border>
      <left/>
      <right style="medium">
        <color theme="0" tint="-0.49806207464827418"/>
      </right>
      <top style="medium">
        <color theme="0" tint="-0.49806207464827418"/>
      </top>
      <bottom/>
      <diagonal/>
    </border>
    <border>
      <left style="medium">
        <color theme="0" tint="-0.49806207464827418"/>
      </left>
      <right/>
      <top style="medium">
        <color theme="0" tint="-0.49806207464827418"/>
      </top>
      <bottom/>
      <diagonal/>
    </border>
    <border>
      <left/>
      <right style="medium">
        <color theme="0" tint="-0.49858088930936612"/>
      </right>
      <top/>
      <bottom style="medium">
        <color theme="0" tint="-0.49858088930936612"/>
      </bottom>
      <diagonal/>
    </border>
    <border>
      <left style="medium">
        <color theme="0" tint="-0.49858088930936612"/>
      </left>
      <right/>
      <top/>
      <bottom style="medium">
        <color theme="0" tint="-0.49858088930936612"/>
      </bottom>
      <diagonal/>
    </border>
    <border>
      <left/>
      <right style="medium">
        <color theme="0" tint="-0.49858088930936612"/>
      </right>
      <top/>
      <bottom/>
      <diagonal/>
    </border>
    <border>
      <left style="medium">
        <color theme="0" tint="-0.49858088930936612"/>
      </left>
      <right/>
      <top/>
      <bottom/>
      <diagonal/>
    </border>
    <border>
      <left/>
      <right style="medium">
        <color theme="0" tint="-0.49858088930936612"/>
      </right>
      <top style="medium">
        <color theme="0" tint="-0.49858088930936612"/>
      </top>
      <bottom/>
      <diagonal/>
    </border>
    <border>
      <left style="medium">
        <color theme="0" tint="-0.49858088930936612"/>
      </left>
      <right/>
      <top style="medium">
        <color theme="0" tint="-0.49858088930936612"/>
      </top>
      <bottom/>
      <diagonal/>
    </border>
    <border>
      <left/>
      <right/>
      <top/>
      <bottom style="medium">
        <color theme="0" tint="-0.49851985229041412"/>
      </bottom>
      <diagonal/>
    </border>
    <border>
      <left/>
      <right style="medium">
        <color theme="0" tint="-0.49827570421460615"/>
      </right>
      <top/>
      <bottom style="medium">
        <color theme="0" tint="-0.49827570421460615"/>
      </bottom>
      <diagonal/>
    </border>
    <border>
      <left style="medium">
        <color theme="0" tint="-0.49827570421460615"/>
      </left>
      <right/>
      <top/>
      <bottom style="medium">
        <color theme="0" tint="-0.49827570421460615"/>
      </bottom>
      <diagonal/>
    </border>
    <border>
      <left/>
      <right style="medium">
        <color theme="0" tint="-0.49827570421460615"/>
      </right>
      <top/>
      <bottom/>
      <diagonal/>
    </border>
    <border>
      <left style="medium">
        <color theme="0" tint="-0.49827570421460615"/>
      </left>
      <right/>
      <top/>
      <bottom/>
      <diagonal/>
    </border>
    <border>
      <left/>
      <right/>
      <top/>
      <bottom style="medium">
        <color theme="0" tint="-0.49827570421460615"/>
      </bottom>
      <diagonal/>
    </border>
    <border>
      <left/>
      <right style="medium">
        <color theme="0" tint="-0.49827570421460615"/>
      </right>
      <top style="medium">
        <color theme="0" tint="-0.49827570421460615"/>
      </top>
      <bottom/>
      <diagonal/>
    </border>
    <border>
      <left style="medium">
        <color theme="0" tint="-0.49827570421460615"/>
      </left>
      <right/>
      <top style="medium">
        <color theme="0" tint="-0.49827570421460615"/>
      </top>
      <bottom/>
      <diagonal/>
    </border>
    <border>
      <left/>
      <right style="medium">
        <color theme="0" tint="-0.49778740806299021"/>
      </right>
      <top/>
      <bottom style="medium">
        <color theme="0" tint="-0.49778740806299021"/>
      </bottom>
      <diagonal/>
    </border>
    <border>
      <left style="medium">
        <color theme="0" tint="-0.49778740806299021"/>
      </left>
      <right/>
      <top/>
      <bottom style="medium">
        <color theme="0" tint="-0.49778740806299021"/>
      </bottom>
      <diagonal/>
    </border>
    <border>
      <left/>
      <right/>
      <top/>
      <bottom style="medium">
        <color theme="0" tint="-0.49778740806299021"/>
      </bottom>
      <diagonal/>
    </border>
    <border>
      <left/>
      <right style="medium">
        <color theme="0" tint="-0.49778740806299021"/>
      </right>
      <top style="medium">
        <color theme="0" tint="-0.49778740806299021"/>
      </top>
      <bottom/>
      <diagonal/>
    </border>
    <border>
      <left style="medium">
        <color theme="0" tint="-0.49778740806299021"/>
      </left>
      <right/>
      <top style="medium">
        <color theme="0" tint="-0.49778740806299021"/>
      </top>
      <bottom/>
      <diagonal/>
    </border>
    <border>
      <left/>
      <right style="medium">
        <color theme="0" tint="-0.49778740806299021"/>
      </right>
      <top/>
      <bottom/>
      <diagonal/>
    </border>
    <border>
      <left style="medium">
        <color theme="0" tint="-0.49778740806299021"/>
      </left>
      <right/>
      <top/>
      <bottom/>
      <diagonal/>
    </border>
    <border>
      <left/>
      <right style="medium">
        <color theme="0" tint="-0.49775688955351421"/>
      </right>
      <top/>
      <bottom style="medium">
        <color theme="0" tint="-0.49775688955351421"/>
      </bottom>
      <diagonal/>
    </border>
    <border>
      <left style="medium">
        <color theme="0" tint="-0.49775688955351421"/>
      </left>
      <right/>
      <top/>
      <bottom style="medium">
        <color theme="0" tint="-0.49775688955351421"/>
      </bottom>
      <diagonal/>
    </border>
    <border>
      <left/>
      <right style="medium">
        <color theme="0" tint="-0.49775688955351421"/>
      </right>
      <top/>
      <bottom/>
      <diagonal/>
    </border>
    <border>
      <left style="medium">
        <color theme="0" tint="-0.49775688955351421"/>
      </left>
      <right/>
      <top/>
      <bottom/>
      <diagonal/>
    </border>
    <border>
      <left/>
      <right/>
      <top/>
      <bottom style="medium">
        <color theme="0" tint="-0.49775688955351421"/>
      </bottom>
      <diagonal/>
    </border>
    <border>
      <left/>
      <right style="medium">
        <color theme="0" tint="-0.49775688955351421"/>
      </right>
      <top style="medium">
        <color theme="0" tint="-0.49775688955351421"/>
      </top>
      <bottom/>
      <diagonal/>
    </border>
    <border>
      <left style="medium">
        <color theme="0" tint="-0.49775688955351421"/>
      </left>
      <right/>
      <top style="medium">
        <color theme="0" tint="-0.49775688955351421"/>
      </top>
      <bottom/>
      <diagonal/>
    </border>
    <border>
      <left/>
      <right style="medium">
        <color theme="0" tint="-0.49760429700613423"/>
      </right>
      <top/>
      <bottom style="medium">
        <color theme="0" tint="-0.49760429700613423"/>
      </bottom>
      <diagonal/>
    </border>
    <border>
      <left style="medium">
        <color theme="0" tint="-0.49760429700613423"/>
      </left>
      <right/>
      <top/>
      <bottom style="medium">
        <color theme="0" tint="-0.49760429700613423"/>
      </bottom>
      <diagonal/>
    </border>
    <border>
      <left/>
      <right style="medium">
        <color theme="0" tint="-0.49760429700613423"/>
      </right>
      <top/>
      <bottom/>
      <diagonal/>
    </border>
    <border>
      <left style="medium">
        <color theme="0" tint="-0.49760429700613423"/>
      </left>
      <right/>
      <top/>
      <bottom/>
      <diagonal/>
    </border>
    <border>
      <left/>
      <right/>
      <top/>
      <bottom style="medium">
        <color theme="0" tint="-0.49760429700613423"/>
      </bottom>
      <diagonal/>
    </border>
    <border>
      <left/>
      <right style="medium">
        <color theme="0" tint="-0.49760429700613423"/>
      </right>
      <top style="medium">
        <color theme="0" tint="-0.49760429700613423"/>
      </top>
      <bottom/>
      <diagonal/>
    </border>
    <border>
      <left style="medium">
        <color theme="0" tint="-0.49760429700613423"/>
      </left>
      <right/>
      <top style="medium">
        <color theme="0" tint="-0.49760429700613423"/>
      </top>
      <bottom/>
      <diagonal/>
    </border>
    <border>
      <left/>
      <right style="medium">
        <color theme="0" tint="-0.49824518570513016"/>
      </right>
      <top/>
      <bottom style="medium">
        <color theme="0" tint="-0.49824518570513016"/>
      </bottom>
      <diagonal/>
    </border>
    <border>
      <left style="medium">
        <color theme="0" tint="-0.49824518570513016"/>
      </left>
      <right/>
      <top/>
      <bottom style="medium">
        <color theme="0" tint="-0.49824518570513016"/>
      </bottom>
      <diagonal/>
    </border>
    <border>
      <left/>
      <right style="medium">
        <color theme="0" tint="-0.49824518570513016"/>
      </right>
      <top/>
      <bottom/>
      <diagonal/>
    </border>
    <border>
      <left style="medium">
        <color theme="0" tint="-0.49824518570513016"/>
      </left>
      <right/>
      <top/>
      <bottom/>
      <diagonal/>
    </border>
    <border>
      <left/>
      <right/>
      <top/>
      <bottom style="medium">
        <color theme="0" tint="-0.49824518570513016"/>
      </bottom>
      <diagonal/>
    </border>
    <border>
      <left/>
      <right style="medium">
        <color theme="0" tint="-0.49824518570513016"/>
      </right>
      <top style="medium">
        <color theme="0" tint="-0.49824518570513016"/>
      </top>
      <bottom/>
      <diagonal/>
    </border>
    <border>
      <left style="medium">
        <color theme="0" tint="-0.49824518570513016"/>
      </left>
      <right/>
      <top style="medium">
        <color theme="0" tint="-0.49824518570513016"/>
      </top>
      <bottom/>
      <diagonal/>
    </border>
    <border>
      <left/>
      <right/>
      <top/>
      <bottom style="medium">
        <color theme="0" tint="-0.49699392681661425"/>
      </bottom>
      <diagonal/>
    </border>
    <border>
      <left/>
      <right/>
      <top style="medium">
        <color theme="0" tint="-0.49980162968840602"/>
      </top>
      <bottom/>
      <diagonal/>
    </border>
    <border>
      <left/>
      <right style="medium">
        <color theme="0" tint="-0.49699392681661425"/>
      </right>
      <top/>
      <bottom style="medium">
        <color theme="0" tint="-0.49980162968840602"/>
      </bottom>
      <diagonal/>
    </border>
    <border>
      <left style="medium">
        <color theme="0" tint="-0.49699392681661425"/>
      </left>
      <right/>
      <top/>
      <bottom style="medium">
        <color theme="0" tint="-0.49980162968840602"/>
      </bottom>
      <diagonal/>
    </border>
    <border>
      <left/>
      <right style="medium">
        <color theme="0" tint="-0.49699392681661425"/>
      </right>
      <top/>
      <bottom/>
      <diagonal/>
    </border>
    <border>
      <left style="medium">
        <color theme="0" tint="-0.49699392681661425"/>
      </left>
      <right/>
      <top/>
      <bottom/>
      <diagonal/>
    </border>
    <border>
      <left/>
      <right style="medium">
        <color theme="0" tint="-0.49699392681661425"/>
      </right>
      <top/>
      <bottom style="medium">
        <color theme="0" tint="-0.49699392681661425"/>
      </bottom>
      <diagonal/>
    </border>
    <border>
      <left style="medium">
        <color theme="0" tint="-0.49699392681661425"/>
      </left>
      <right/>
      <top/>
      <bottom style="medium">
        <color theme="0" tint="-0.49699392681661425"/>
      </bottom>
      <diagonal/>
    </border>
    <border>
      <left/>
      <right style="medium">
        <color theme="0" tint="-0.49699392681661425"/>
      </right>
      <top style="medium">
        <color theme="0" tint="-0.49699392681661425"/>
      </top>
      <bottom/>
      <diagonal/>
    </border>
    <border>
      <left style="medium">
        <color theme="0" tint="-0.49699392681661425"/>
      </left>
      <right/>
      <top style="medium">
        <color theme="0" tint="-0.49699392681661425"/>
      </top>
      <bottom/>
      <diagonal/>
    </border>
    <border>
      <left/>
      <right/>
      <top/>
      <bottom style="medium">
        <color theme="0" tint="-0.49797051911984619"/>
      </bottom>
      <diagonal/>
    </border>
    <border>
      <left/>
      <right style="medium">
        <color theme="0" tint="-0.49940488906521807"/>
      </right>
      <top/>
      <bottom style="medium">
        <color theme="0" tint="-0.49940488906521807"/>
      </bottom>
      <diagonal/>
    </border>
    <border>
      <left style="medium">
        <color theme="0" tint="-0.49940488906521807"/>
      </left>
      <right/>
      <top/>
      <bottom style="medium">
        <color theme="0" tint="-0.49940488906521807"/>
      </bottom>
      <diagonal/>
    </border>
    <border>
      <left/>
      <right style="medium">
        <color theme="0" tint="-0.49940488906521807"/>
      </right>
      <top/>
      <bottom/>
      <diagonal/>
    </border>
    <border>
      <left style="medium">
        <color theme="0" tint="-0.49940488906521807"/>
      </left>
      <right/>
      <top/>
      <bottom/>
      <diagonal/>
    </border>
    <border>
      <left style="medium">
        <color theme="0" tint="-0.49983214819788202"/>
      </left>
      <right/>
      <top/>
      <bottom style="medium">
        <color theme="0" tint="-0.49739066743980226"/>
      </bottom>
      <diagonal/>
    </border>
    <border>
      <left/>
      <right/>
      <top/>
      <bottom style="medium">
        <color theme="0" tint="-0.49739066743980226"/>
      </bottom>
      <diagonal/>
    </border>
    <border>
      <left/>
      <right style="medium">
        <color theme="0" tint="-0.49940488906521807"/>
      </right>
      <top style="medium">
        <color theme="0" tint="-0.49940488906521807"/>
      </top>
      <bottom/>
      <diagonal/>
    </border>
    <border>
      <left style="medium">
        <color theme="0" tint="-0.49940488906521807"/>
      </left>
      <right/>
      <top style="medium">
        <color theme="0" tint="-0.49940488906521807"/>
      </top>
      <bottom/>
      <diagonal/>
    </border>
    <border>
      <left/>
      <right/>
      <top/>
      <bottom style="medium">
        <color theme="0" tint="-0.49940488906521807"/>
      </bottom>
      <diagonal/>
    </border>
    <border>
      <left/>
      <right/>
      <top style="medium">
        <color indexed="64"/>
      </top>
      <bottom/>
      <diagonal/>
    </border>
    <border>
      <left style="thin">
        <color auto="1"/>
      </left>
      <right style="thin">
        <color auto="1"/>
      </right>
      <top style="thin">
        <color auto="1"/>
      </top>
      <bottom style="medium">
        <color theme="1" tint="0.499984740745262"/>
      </bottom>
      <diagonal/>
    </border>
    <border>
      <left style="medium">
        <color theme="0" tint="-0.49855037079989012"/>
      </left>
      <right/>
      <top/>
      <bottom/>
      <diagonal/>
    </border>
    <border>
      <left/>
      <right style="medium">
        <color theme="0" tint="-0.49855037079989012"/>
      </right>
      <top/>
      <bottom/>
      <diagonal/>
    </border>
  </borders>
  <cellStyleXfs count="100">
    <xf numFmtId="0" fontId="0" fillId="0" borderId="0"/>
    <xf numFmtId="0" fontId="3" fillId="0" borderId="0"/>
    <xf numFmtId="0" fontId="5" fillId="0" borderId="0"/>
    <xf numFmtId="9" fontId="3" fillId="0" borderId="0" applyFont="0" applyFill="0" applyBorder="0" applyAlignment="0" applyProtection="0"/>
    <xf numFmtId="0" fontId="3" fillId="0" borderId="0"/>
    <xf numFmtId="0" fontId="24" fillId="0" borderId="0">
      <alignment vertical="top"/>
    </xf>
    <xf numFmtId="9" fontId="3" fillId="0" borderId="0" applyFont="0" applyFill="0" applyBorder="0" applyAlignment="0" applyProtection="0"/>
    <xf numFmtId="0" fontId="28" fillId="0" borderId="0"/>
    <xf numFmtId="0" fontId="28" fillId="0" borderId="0"/>
    <xf numFmtId="9" fontId="28" fillId="0" borderId="0" applyFont="0" applyFill="0" applyBorder="0" applyAlignment="0" applyProtection="0"/>
    <xf numFmtId="0" fontId="3" fillId="0" borderId="0"/>
    <xf numFmtId="0" fontId="3" fillId="0" borderId="0"/>
    <xf numFmtId="0" fontId="46" fillId="0" borderId="0">
      <alignment vertical="top"/>
    </xf>
    <xf numFmtId="0" fontId="46" fillId="0" borderId="0">
      <alignment vertical="top"/>
    </xf>
    <xf numFmtId="0" fontId="46" fillId="0" borderId="0">
      <alignment vertical="top"/>
    </xf>
    <xf numFmtId="0" fontId="46" fillId="0" borderId="0">
      <alignment vertical="top"/>
    </xf>
    <xf numFmtId="0" fontId="24"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164"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24" fillId="0" borderId="0"/>
    <xf numFmtId="0" fontId="3" fillId="0" borderId="0"/>
    <xf numFmtId="0" fontId="24" fillId="0" borderId="0"/>
    <xf numFmtId="9" fontId="5" fillId="0" borderId="0" applyFont="0" applyFill="0" applyBorder="0" applyAlignment="0" applyProtection="0"/>
    <xf numFmtId="0" fontId="3" fillId="0" borderId="0"/>
    <xf numFmtId="0" fontId="46" fillId="0" borderId="0">
      <alignment vertical="top"/>
    </xf>
    <xf numFmtId="0" fontId="3" fillId="0" borderId="0"/>
    <xf numFmtId="0" fontId="3" fillId="0" borderId="0"/>
    <xf numFmtId="0" fontId="3" fillId="0" borderId="0"/>
    <xf numFmtId="0" fontId="28" fillId="0" borderId="0">
      <alignment vertical="top"/>
    </xf>
    <xf numFmtId="0" fontId="28" fillId="0" borderId="0">
      <alignment vertical="top"/>
    </xf>
    <xf numFmtId="9" fontId="3" fillId="0" borderId="0" applyFont="0" applyFill="0" applyBorder="0" applyAlignment="0" applyProtection="0"/>
    <xf numFmtId="0" fontId="3" fillId="0" borderId="0"/>
    <xf numFmtId="172" fontId="24" fillId="0" borderId="0" applyFont="0" applyFill="0" applyBorder="0" applyAlignment="0" applyProtection="0"/>
    <xf numFmtId="164" fontId="3" fillId="0" borderId="0" applyFont="0" applyFill="0" applyBorder="0" applyAlignment="0" applyProtection="0"/>
    <xf numFmtId="0" fontId="3" fillId="0" borderId="0"/>
    <xf numFmtId="164" fontId="3" fillId="0" borderId="0" applyFont="0" applyFill="0" applyBorder="0" applyAlignment="0" applyProtection="0"/>
    <xf numFmtId="0" fontId="24" fillId="0" borderId="0">
      <alignment vertical="center"/>
    </xf>
    <xf numFmtId="0" fontId="75" fillId="4" borderId="8" applyNumberFormat="0" applyFill="0" applyBorder="0" applyAlignment="0" applyProtection="0">
      <alignment horizontal="left"/>
    </xf>
    <xf numFmtId="0" fontId="76" fillId="0" borderId="0" applyNumberFormat="0" applyFill="0" applyBorder="0" applyAlignment="0" applyProtection="0"/>
    <xf numFmtId="3" fontId="24" fillId="6" borderId="5" applyFont="0">
      <alignment horizontal="right" vertical="center"/>
      <protection locked="0"/>
    </xf>
    <xf numFmtId="0" fontId="24" fillId="0" borderId="0">
      <alignment vertical="center"/>
    </xf>
    <xf numFmtId="0" fontId="41" fillId="4" borderId="6" applyFont="0" applyBorder="0">
      <alignment horizontal="center" wrapText="1"/>
    </xf>
    <xf numFmtId="9" fontId="3" fillId="0" borderId="0" applyFont="0" applyFill="0" applyBorder="0" applyAlignment="0" applyProtection="0"/>
    <xf numFmtId="0" fontId="3" fillId="0" borderId="0"/>
    <xf numFmtId="0" fontId="3" fillId="0" borderId="0"/>
    <xf numFmtId="0" fontId="81" fillId="0" borderId="0" applyNumberFormat="0" applyFill="0" applyBorder="0" applyAlignment="0" applyProtection="0">
      <alignment vertical="top"/>
      <protection locked="0"/>
    </xf>
    <xf numFmtId="0" fontId="46" fillId="0" borderId="0">
      <alignment vertical="top"/>
    </xf>
    <xf numFmtId="0" fontId="28" fillId="0" borderId="0">
      <alignment vertical="top"/>
    </xf>
    <xf numFmtId="0" fontId="3" fillId="0" borderId="0"/>
    <xf numFmtId="9" fontId="28" fillId="0" borderId="0" applyFont="0" applyFill="0" applyBorder="0" applyAlignment="0" applyProtection="0"/>
    <xf numFmtId="0" fontId="3" fillId="0" borderId="0"/>
    <xf numFmtId="9" fontId="3" fillId="0" borderId="0" applyFont="0" applyFill="0" applyBorder="0" applyAlignment="0" applyProtection="0"/>
    <xf numFmtId="3" fontId="24" fillId="6" borderId="26" applyFont="0">
      <alignment horizontal="right" vertical="center"/>
      <protection locked="0"/>
    </xf>
    <xf numFmtId="0" fontId="41" fillId="4" borderId="25" applyFont="0" applyBorder="0">
      <alignment horizontal="center" wrapText="1"/>
    </xf>
    <xf numFmtId="43" fontId="3" fillId="0" borderId="0" applyFont="0" applyFill="0" applyBorder="0" applyAlignment="0" applyProtection="0"/>
    <xf numFmtId="0" fontId="12" fillId="0" borderId="0"/>
    <xf numFmtId="177" fontId="3" fillId="0" borderId="0" applyFont="0" applyFill="0" applyBorder="0" applyAlignment="0" applyProtection="0"/>
    <xf numFmtId="9" fontId="2" fillId="0" borderId="0" applyFont="0" applyFill="0" applyBorder="0" applyAlignment="0" applyProtection="0"/>
    <xf numFmtId="0" fontId="2" fillId="0" borderId="0"/>
    <xf numFmtId="177" fontId="3" fillId="0" borderId="0" applyFont="0" applyFill="0" applyBorder="0" applyAlignment="0" applyProtection="0"/>
    <xf numFmtId="0" fontId="24" fillId="0" borderId="0">
      <alignment vertical="top"/>
    </xf>
    <xf numFmtId="0" fontId="24" fillId="0" borderId="0"/>
    <xf numFmtId="0" fontId="24" fillId="0" borderId="0"/>
    <xf numFmtId="0" fontId="24" fillId="0" borderId="0"/>
    <xf numFmtId="0" fontId="24" fillId="0" borderId="0"/>
    <xf numFmtId="0" fontId="3" fillId="0" borderId="0"/>
    <xf numFmtId="0" fontId="3" fillId="0" borderId="0"/>
    <xf numFmtId="0" fontId="24" fillId="0" borderId="0"/>
    <xf numFmtId="43" fontId="3" fillId="0" borderId="0" applyFont="0" applyFill="0" applyBorder="0" applyAlignment="0" applyProtection="0"/>
    <xf numFmtId="0" fontId="93" fillId="0" borderId="0"/>
    <xf numFmtId="0" fontId="3" fillId="0" borderId="0"/>
    <xf numFmtId="0" fontId="1" fillId="0" borderId="0"/>
    <xf numFmtId="9" fontId="1" fillId="0" borderId="0" applyFont="0" applyFill="0" applyBorder="0" applyAlignment="0" applyProtection="0"/>
    <xf numFmtId="0" fontId="46" fillId="0" borderId="0"/>
    <xf numFmtId="9" fontId="46" fillId="0" borderId="0" applyFont="0" applyFill="0" applyBorder="0" applyAlignment="0" applyProtection="0"/>
    <xf numFmtId="0" fontId="46" fillId="0" borderId="0"/>
    <xf numFmtId="9" fontId="3" fillId="0" borderId="0" applyFont="0" applyFill="0" applyBorder="0" applyAlignment="0" applyProtection="0"/>
    <xf numFmtId="9" fontId="12" fillId="0" borderId="0" applyFont="0" applyFill="0" applyBorder="0" applyAlignment="0" applyProtection="0"/>
    <xf numFmtId="0" fontId="3" fillId="0" borderId="0"/>
    <xf numFmtId="0" fontId="46" fillId="0" borderId="0">
      <alignment vertical="top"/>
    </xf>
    <xf numFmtId="0" fontId="46" fillId="0" borderId="0"/>
    <xf numFmtId="9" fontId="46" fillId="0" borderId="0" applyFont="0" applyFill="0" applyBorder="0" applyAlignment="0" applyProtection="0"/>
    <xf numFmtId="172" fontId="3" fillId="0" borderId="0" applyFont="0" applyFill="0" applyBorder="0" applyAlignment="0" applyProtection="0"/>
  </cellStyleXfs>
  <cellXfs count="2138">
    <xf numFmtId="0" fontId="0" fillId="0" borderId="0" xfId="0"/>
    <xf numFmtId="0" fontId="3" fillId="0" borderId="0" xfId="1"/>
    <xf numFmtId="0" fontId="5" fillId="0" borderId="0" xfId="1" applyFont="1"/>
    <xf numFmtId="165" fontId="7" fillId="2" borderId="1" xfId="1" applyNumberFormat="1" applyFont="1" applyFill="1" applyBorder="1" applyAlignment="1">
      <alignment horizontal="left" vertical="center" indent="1"/>
    </xf>
    <xf numFmtId="166" fontId="7" fillId="2" borderId="2" xfId="1" applyNumberFormat="1" applyFont="1" applyFill="1" applyBorder="1" applyAlignment="1">
      <alignment horizontal="left" vertical="center"/>
    </xf>
    <xf numFmtId="166" fontId="7" fillId="2" borderId="2" xfId="1" applyNumberFormat="1" applyFont="1" applyFill="1" applyBorder="1" applyAlignment="1">
      <alignment horizontal="center" vertical="center"/>
    </xf>
    <xf numFmtId="166" fontId="8" fillId="0" borderId="3" xfId="1" applyNumberFormat="1" applyFont="1" applyBorder="1" applyAlignment="1">
      <alignment horizontal="center" vertical="center"/>
    </xf>
    <xf numFmtId="0" fontId="5" fillId="0" borderId="0" xfId="1" applyFont="1" applyBorder="1"/>
    <xf numFmtId="166" fontId="8" fillId="0" borderId="0" xfId="1" applyNumberFormat="1" applyFont="1" applyAlignment="1">
      <alignment horizontal="center" vertical="center"/>
    </xf>
    <xf numFmtId="165" fontId="5" fillId="0" borderId="0" xfId="3" applyNumberFormat="1" applyFont="1" applyBorder="1"/>
    <xf numFmtId="0" fontId="13" fillId="0" borderId="0" xfId="1" applyFont="1" applyAlignment="1">
      <alignment vertical="center"/>
    </xf>
    <xf numFmtId="166" fontId="8" fillId="0" borderId="1" xfId="1" applyNumberFormat="1" applyFont="1" applyBorder="1" applyAlignment="1">
      <alignment horizontal="center" vertical="center"/>
    </xf>
    <xf numFmtId="0" fontId="7" fillId="0" borderId="3" xfId="1" applyFont="1" applyBorder="1" applyAlignment="1">
      <alignment horizontal="center" vertical="center" wrapText="1"/>
    </xf>
    <xf numFmtId="0" fontId="7" fillId="0" borderId="4" xfId="1" applyFont="1" applyBorder="1" applyAlignment="1">
      <alignment horizontal="center" vertical="center" wrapText="1"/>
    </xf>
    <xf numFmtId="0" fontId="7" fillId="0" borderId="0" xfId="1" applyFont="1" applyBorder="1" applyAlignment="1">
      <alignment horizontal="center" vertical="center" wrapText="1"/>
    </xf>
    <xf numFmtId="0" fontId="17" fillId="0" borderId="0" xfId="1" applyFont="1" applyAlignment="1">
      <alignment vertical="center"/>
    </xf>
    <xf numFmtId="0" fontId="5" fillId="0" borderId="0" xfId="1" applyFont="1" applyAlignment="1">
      <alignment horizontal="center" vertical="center"/>
    </xf>
    <xf numFmtId="0" fontId="5" fillId="0" borderId="0" xfId="1" applyFont="1" applyAlignment="1">
      <alignment horizontal="right" vertical="center"/>
    </xf>
    <xf numFmtId="0" fontId="18" fillId="0" borderId="0" xfId="1" applyFont="1" applyAlignment="1">
      <alignment horizontal="right" vertical="top"/>
    </xf>
    <xf numFmtId="0" fontId="18" fillId="0" borderId="0" xfId="1" applyFont="1" applyAlignment="1">
      <alignment vertical="center"/>
    </xf>
    <xf numFmtId="0" fontId="18" fillId="0" borderId="0" xfId="1" applyFont="1"/>
    <xf numFmtId="0" fontId="5" fillId="0" borderId="0" xfId="1" applyFont="1" applyAlignment="1">
      <alignment vertical="center"/>
    </xf>
    <xf numFmtId="0" fontId="5" fillId="0" borderId="0" xfId="1" applyFont="1" applyAlignment="1">
      <alignment horizontal="left" vertical="center" wrapText="1" indent="1"/>
    </xf>
    <xf numFmtId="0" fontId="19" fillId="0" borderId="4" xfId="1" applyFont="1" applyBorder="1" applyAlignment="1">
      <alignment horizontal="center" vertical="center"/>
    </xf>
    <xf numFmtId="0" fontId="19" fillId="0" borderId="4" xfId="1" applyFont="1" applyBorder="1" applyAlignment="1">
      <alignment horizontal="right" vertical="center"/>
    </xf>
    <xf numFmtId="0" fontId="19" fillId="0" borderId="4" xfId="1" applyFont="1" applyBorder="1"/>
    <xf numFmtId="0" fontId="19" fillId="0" borderId="0" xfId="1" applyFont="1" applyAlignment="1">
      <alignment horizontal="center"/>
    </xf>
    <xf numFmtId="0" fontId="19" fillId="0" borderId="0" xfId="1" applyFont="1" applyAlignment="1">
      <alignment horizontal="right"/>
    </xf>
    <xf numFmtId="0" fontId="14" fillId="0" borderId="0" xfId="1" applyFont="1"/>
    <xf numFmtId="0" fontId="19" fillId="0" borderId="0" xfId="1" applyFont="1"/>
    <xf numFmtId="0" fontId="12" fillId="0" borderId="0" xfId="1" applyFont="1"/>
    <xf numFmtId="0" fontId="15" fillId="0" borderId="0" xfId="1" applyFont="1"/>
    <xf numFmtId="0" fontId="21" fillId="0" borderId="0" xfId="1" applyFont="1"/>
    <xf numFmtId="3" fontId="19" fillId="2" borderId="0" xfId="4" applyNumberFormat="1" applyFont="1" applyFill="1" applyAlignment="1">
      <alignment horizontal="right" vertical="center"/>
    </xf>
    <xf numFmtId="0" fontId="19" fillId="2" borderId="0" xfId="4" applyFont="1" applyFill="1" applyAlignment="1">
      <alignment horizontal="left" vertical="center"/>
    </xf>
    <xf numFmtId="0" fontId="6" fillId="0" borderId="3" xfId="4" applyFont="1" applyBorder="1" applyAlignment="1">
      <alignment horizontal="left" vertical="center"/>
    </xf>
    <xf numFmtId="0" fontId="6" fillId="0" borderId="0" xfId="4" applyFont="1" applyAlignment="1">
      <alignment horizontal="left" vertical="center"/>
    </xf>
    <xf numFmtId="0" fontId="19" fillId="0" borderId="0" xfId="4" applyFont="1" applyAlignment="1">
      <alignment horizontal="right" vertical="center"/>
    </xf>
    <xf numFmtId="0" fontId="20" fillId="0" borderId="0" xfId="4" applyFont="1" applyAlignment="1">
      <alignment horizontal="right" vertical="center"/>
    </xf>
    <xf numFmtId="0" fontId="19" fillId="0" borderId="0" xfId="4" applyFont="1" applyAlignment="1">
      <alignment vertical="center"/>
    </xf>
    <xf numFmtId="0" fontId="11" fillId="0" borderId="0" xfId="4" applyFont="1" applyAlignment="1">
      <alignment vertical="center"/>
    </xf>
    <xf numFmtId="0" fontId="19" fillId="0" borderId="4" xfId="4" applyFont="1" applyBorder="1" applyAlignment="1">
      <alignment horizontal="right" vertical="center"/>
    </xf>
    <xf numFmtId="0" fontId="19" fillId="0" borderId="4" xfId="4" applyFont="1" applyBorder="1"/>
    <xf numFmtId="0" fontId="19" fillId="0" borderId="0" xfId="4" applyFont="1"/>
    <xf numFmtId="0" fontId="19" fillId="0" borderId="0" xfId="4" applyFont="1" applyAlignment="1">
      <alignment horizontal="left"/>
    </xf>
    <xf numFmtId="0" fontId="20" fillId="0" borderId="0" xfId="4" applyFont="1" applyAlignment="1">
      <alignment vertical="center"/>
    </xf>
    <xf numFmtId="0" fontId="20" fillId="0" borderId="0" xfId="4" applyFont="1" applyAlignment="1">
      <alignment horizontal="left"/>
    </xf>
    <xf numFmtId="0" fontId="20" fillId="0" borderId="0" xfId="4" applyFont="1"/>
    <xf numFmtId="0" fontId="3" fillId="3" borderId="0" xfId="11" applyFill="1"/>
    <xf numFmtId="0" fontId="6" fillId="3" borderId="3" xfId="12" applyFont="1" applyFill="1" applyBorder="1" applyAlignment="1">
      <alignment wrapText="1"/>
    </xf>
    <xf numFmtId="0" fontId="9" fillId="3" borderId="3" xfId="12" applyFont="1" applyFill="1" applyBorder="1" applyAlignment="1">
      <alignment wrapText="1"/>
    </xf>
    <xf numFmtId="0" fontId="6" fillId="3" borderId="3" xfId="13" applyFont="1" applyFill="1" applyBorder="1" applyAlignment="1">
      <alignment horizontal="right"/>
    </xf>
    <xf numFmtId="0" fontId="6" fillId="3" borderId="3" xfId="13" applyFont="1" applyFill="1" applyBorder="1" applyAlignment="1">
      <alignment horizontal="left"/>
    </xf>
    <xf numFmtId="0" fontId="6" fillId="3" borderId="0" xfId="13" applyFont="1" applyFill="1" applyAlignment="1">
      <alignment horizontal="right"/>
    </xf>
    <xf numFmtId="3" fontId="9" fillId="3" borderId="16" xfId="12" applyNumberFormat="1" applyFont="1" applyFill="1" applyBorder="1" applyAlignment="1">
      <alignment horizontal="right"/>
    </xf>
    <xf numFmtId="0" fontId="9" fillId="3" borderId="16" xfId="12" applyFont="1" applyFill="1" applyBorder="1" applyAlignment="1">
      <alignment wrapText="1"/>
    </xf>
    <xf numFmtId="0" fontId="6" fillId="3" borderId="10" xfId="12" applyFont="1" applyFill="1" applyBorder="1" applyAlignment="1"/>
    <xf numFmtId="0" fontId="9" fillId="3" borderId="1" xfId="12" applyFont="1" applyFill="1" applyBorder="1" applyAlignment="1">
      <alignment wrapText="1"/>
    </xf>
    <xf numFmtId="0" fontId="24" fillId="3" borderId="3" xfId="14" applyFont="1" applyFill="1" applyBorder="1" applyAlignment="1"/>
    <xf numFmtId="0" fontId="3" fillId="3" borderId="3" xfId="11" applyFill="1" applyBorder="1"/>
    <xf numFmtId="3" fontId="9" fillId="3" borderId="16" xfId="12" applyNumberFormat="1" applyFont="1" applyFill="1" applyBorder="1" applyAlignment="1"/>
    <xf numFmtId="3" fontId="6" fillId="3" borderId="3" xfId="12" applyNumberFormat="1" applyFont="1" applyFill="1" applyBorder="1" applyAlignment="1"/>
    <xf numFmtId="3" fontId="6" fillId="3" borderId="0" xfId="12" applyNumberFormat="1" applyFont="1" applyFill="1" applyAlignment="1"/>
    <xf numFmtId="0" fontId="6" fillId="3" borderId="0" xfId="12" applyFont="1" applyFill="1" applyAlignment="1">
      <alignment wrapText="1"/>
    </xf>
    <xf numFmtId="0" fontId="51" fillId="3" borderId="3" xfId="12" applyFont="1" applyFill="1" applyBorder="1" applyAlignment="1">
      <alignment horizontal="right"/>
    </xf>
    <xf numFmtId="0" fontId="51" fillId="3" borderId="3" xfId="15" applyFont="1" applyFill="1" applyBorder="1" applyAlignment="1"/>
    <xf numFmtId="0" fontId="17" fillId="3" borderId="3" xfId="12" applyFont="1" applyFill="1" applyBorder="1" applyAlignment="1">
      <alignment wrapText="1"/>
    </xf>
    <xf numFmtId="0" fontId="24" fillId="3" borderId="0" xfId="16" applyFill="1"/>
    <xf numFmtId="0" fontId="51" fillId="3" borderId="0" xfId="15" applyFont="1" applyFill="1" applyAlignment="1"/>
    <xf numFmtId="0" fontId="52" fillId="3" borderId="0" xfId="16" applyFont="1" applyFill="1"/>
    <xf numFmtId="0" fontId="53" fillId="3" borderId="0" xfId="12" applyFont="1" applyFill="1" applyAlignment="1"/>
    <xf numFmtId="3" fontId="6" fillId="3" borderId="3" xfId="13" applyNumberFormat="1" applyFont="1" applyFill="1" applyBorder="1" applyAlignment="1">
      <alignment horizontal="right"/>
    </xf>
    <xf numFmtId="0" fontId="17" fillId="3" borderId="3" xfId="12" applyFont="1" applyFill="1" applyBorder="1" applyAlignment="1">
      <alignment vertical="top" wrapText="1"/>
    </xf>
    <xf numFmtId="0" fontId="3" fillId="0" borderId="0" xfId="27"/>
    <xf numFmtId="0" fontId="15" fillId="0" borderId="0" xfId="27" applyFont="1" applyAlignment="1">
      <alignment vertical="center"/>
    </xf>
    <xf numFmtId="0" fontId="13" fillId="0" borderId="0" xfId="27" applyFont="1" applyAlignment="1">
      <alignment vertical="center"/>
    </xf>
    <xf numFmtId="0" fontId="54" fillId="0" borderId="0" xfId="27" applyFont="1"/>
    <xf numFmtId="0" fontId="52" fillId="0" borderId="0" xfId="27" applyFont="1"/>
    <xf numFmtId="0" fontId="19" fillId="0" borderId="0" xfId="27" applyFont="1"/>
    <xf numFmtId="0" fontId="6" fillId="0" borderId="0" xfId="33" applyFont="1"/>
    <xf numFmtId="0" fontId="6" fillId="3" borderId="0" xfId="5" applyFont="1" applyFill="1" applyAlignment="1">
      <alignment horizontal="left"/>
    </xf>
    <xf numFmtId="0" fontId="51" fillId="3" borderId="0" xfId="5" applyFont="1" applyFill="1" applyAlignment="1"/>
    <xf numFmtId="0" fontId="51" fillId="3" borderId="0" xfId="5" applyFont="1" applyFill="1" applyAlignment="1" applyProtection="1">
      <protection locked="0"/>
    </xf>
    <xf numFmtId="170" fontId="51" fillId="3" borderId="0" xfId="5" applyNumberFormat="1" applyFont="1" applyFill="1" applyAlignment="1" applyProtection="1">
      <protection locked="0"/>
    </xf>
    <xf numFmtId="0" fontId="13" fillId="3" borderId="0" xfId="5" applyFont="1" applyFill="1" applyAlignment="1"/>
    <xf numFmtId="0" fontId="30" fillId="3" borderId="0" xfId="5" applyFont="1" applyFill="1" applyAlignment="1"/>
    <xf numFmtId="0" fontId="6" fillId="3" borderId="0" xfId="5" applyFont="1" applyFill="1" applyAlignment="1">
      <alignment vertical="center"/>
    </xf>
    <xf numFmtId="0" fontId="6" fillId="3" borderId="10" xfId="5" applyFont="1" applyFill="1" applyBorder="1" applyAlignment="1"/>
    <xf numFmtId="0" fontId="3" fillId="0" borderId="0" xfId="42"/>
    <xf numFmtId="0" fontId="5" fillId="0" borderId="0" xfId="42" applyFont="1" applyFill="1" applyBorder="1"/>
    <xf numFmtId="173" fontId="25" fillId="0" borderId="0" xfId="52" applyNumberFormat="1" applyFont="1" applyAlignment="1">
      <alignment horizontal="right" vertical="center" indent="1"/>
    </xf>
    <xf numFmtId="0" fontId="3" fillId="0" borderId="0" xfId="42" applyAlignment="1">
      <alignment horizontal="center"/>
    </xf>
    <xf numFmtId="0" fontId="59" fillId="3" borderId="0" xfId="61" applyFont="1" applyFill="1"/>
    <xf numFmtId="0" fontId="5" fillId="0" borderId="0" xfId="42" applyFont="1"/>
    <xf numFmtId="0" fontId="5" fillId="0" borderId="0" xfId="42" applyFont="1" applyAlignment="1">
      <alignment horizontal="center" vertical="top" wrapText="1"/>
    </xf>
    <xf numFmtId="0" fontId="5" fillId="0" borderId="0" xfId="42" applyFont="1" applyAlignment="1">
      <alignment horizontal="left" vertical="top"/>
    </xf>
    <xf numFmtId="0" fontId="5" fillId="0" borderId="0" xfId="42" applyFont="1" applyBorder="1"/>
    <xf numFmtId="0" fontId="5" fillId="0" borderId="0" xfId="42" applyFont="1" applyFill="1" applyBorder="1" applyAlignment="1">
      <alignment horizontal="center"/>
    </xf>
    <xf numFmtId="0" fontId="33" fillId="0" borderId="0" xfId="42" applyFont="1" applyBorder="1"/>
    <xf numFmtId="0" fontId="80" fillId="0" borderId="0" xfId="42" applyFont="1" applyBorder="1"/>
    <xf numFmtId="0" fontId="33" fillId="0" borderId="0" xfId="42" applyFont="1" applyFill="1" applyBorder="1"/>
    <xf numFmtId="0" fontId="15" fillId="0" borderId="0" xfId="42" applyFont="1"/>
    <xf numFmtId="0" fontId="6" fillId="5" borderId="3" xfId="13" applyFont="1" applyFill="1" applyBorder="1" applyAlignment="1">
      <alignment horizontal="right"/>
    </xf>
    <xf numFmtId="3" fontId="6" fillId="5" borderId="3" xfId="13" applyNumberFormat="1" applyFont="1" applyFill="1" applyBorder="1" applyAlignment="1">
      <alignment horizontal="right"/>
    </xf>
    <xf numFmtId="0" fontId="6" fillId="5" borderId="0" xfId="13" applyFont="1" applyFill="1" applyAlignment="1">
      <alignment horizontal="right"/>
    </xf>
    <xf numFmtId="3" fontId="9" fillId="5" borderId="16" xfId="12" applyNumberFormat="1" applyFont="1" applyFill="1" applyBorder="1" applyAlignment="1">
      <alignment horizontal="right"/>
    </xf>
    <xf numFmtId="3" fontId="9" fillId="5" borderId="16" xfId="12" applyNumberFormat="1" applyFont="1" applyFill="1" applyBorder="1" applyAlignment="1"/>
    <xf numFmtId="3" fontId="6" fillId="5" borderId="3" xfId="12" applyNumberFormat="1" applyFont="1" applyFill="1" applyBorder="1" applyAlignment="1"/>
    <xf numFmtId="3" fontId="6" fillId="5" borderId="0" xfId="12" applyNumberFormat="1" applyFont="1" applyFill="1" applyAlignment="1"/>
    <xf numFmtId="0" fontId="6" fillId="0" borderId="0" xfId="67" applyFont="1"/>
    <xf numFmtId="0" fontId="19" fillId="2" borderId="0" xfId="67" applyFont="1" applyFill="1" applyAlignment="1">
      <alignment horizontal="left"/>
    </xf>
    <xf numFmtId="0" fontId="36" fillId="0" borderId="4" xfId="67" applyFont="1" applyBorder="1"/>
    <xf numFmtId="3" fontId="6" fillId="0" borderId="0" xfId="67" applyNumberFormat="1" applyFont="1"/>
    <xf numFmtId="0" fontId="22" fillId="0" borderId="0" xfId="67" applyFont="1"/>
    <xf numFmtId="0" fontId="15" fillId="0" borderId="0" xfId="67" applyFont="1"/>
    <xf numFmtId="0" fontId="22" fillId="0" borderId="0" xfId="0" applyFont="1"/>
    <xf numFmtId="0" fontId="22" fillId="3" borderId="0" xfId="0" applyFont="1" applyFill="1"/>
    <xf numFmtId="0" fontId="6" fillId="3" borderId="10" xfId="5" applyFont="1" applyFill="1" applyBorder="1" applyAlignment="1">
      <alignment horizontal="left" vertical="center" indent="1"/>
    </xf>
    <xf numFmtId="0" fontId="9" fillId="3" borderId="17" xfId="0" applyFont="1" applyFill="1" applyBorder="1" applyAlignment="1">
      <alignment horizontal="right" vertical="center" wrapText="1" readingOrder="1"/>
    </xf>
    <xf numFmtId="0" fontId="20" fillId="3" borderId="17" xfId="0" applyFont="1" applyFill="1" applyBorder="1" applyAlignment="1" applyProtection="1">
      <alignment horizontal="right" vertical="center" wrapText="1" readingOrder="1"/>
      <protection locked="0"/>
    </xf>
    <xf numFmtId="0" fontId="9" fillId="3" borderId="3" xfId="5" applyFont="1" applyFill="1" applyBorder="1" applyAlignment="1">
      <alignment horizontal="left" indent="1"/>
    </xf>
    <xf numFmtId="0" fontId="9" fillId="3" borderId="3" xfId="5" applyFont="1" applyFill="1" applyBorder="1" applyAlignment="1">
      <alignment horizontal="left" vertical="top" indent="1"/>
    </xf>
    <xf numFmtId="0" fontId="25" fillId="3" borderId="0" xfId="0" applyFont="1" applyFill="1" applyAlignment="1">
      <alignment vertical="center"/>
    </xf>
    <xf numFmtId="0" fontId="25" fillId="3" borderId="0" xfId="0" applyFont="1" applyFill="1"/>
    <xf numFmtId="0" fontId="6" fillId="3" borderId="10" xfId="0" applyFont="1" applyFill="1" applyBorder="1" applyAlignment="1">
      <alignment horizontal="left" vertical="center" wrapText="1" indent="1" readingOrder="1"/>
    </xf>
    <xf numFmtId="0" fontId="20" fillId="3" borderId="17" xfId="0" applyFont="1" applyFill="1" applyBorder="1" applyAlignment="1">
      <alignment horizontal="right" vertical="center" wrapText="1" readingOrder="1"/>
    </xf>
    <xf numFmtId="0" fontId="20" fillId="3" borderId="17" xfId="0" applyFont="1" applyFill="1" applyBorder="1" applyAlignment="1">
      <alignment horizontal="right" vertical="center" wrapText="1"/>
    </xf>
    <xf numFmtId="0" fontId="20" fillId="3" borderId="17" xfId="0" applyFont="1" applyFill="1" applyBorder="1" applyAlignment="1" applyProtection="1">
      <alignment horizontal="right" vertical="center" wrapText="1"/>
      <protection locked="0"/>
    </xf>
    <xf numFmtId="0" fontId="15" fillId="3" borderId="0" xfId="0" applyFont="1" applyFill="1" applyAlignment="1">
      <alignment vertical="center"/>
    </xf>
    <xf numFmtId="0" fontId="62" fillId="3" borderId="0" xfId="0" applyFont="1" applyFill="1" applyAlignment="1">
      <alignment vertical="center"/>
    </xf>
    <xf numFmtId="0" fontId="62" fillId="3" borderId="0" xfId="0" applyFont="1" applyFill="1" applyAlignment="1" applyProtection="1">
      <alignment vertical="center"/>
      <protection locked="0"/>
    </xf>
    <xf numFmtId="9" fontId="6" fillId="3" borderId="10" xfId="0" applyNumberFormat="1" applyFont="1" applyFill="1" applyBorder="1" applyAlignment="1">
      <alignment vertical="center" wrapText="1" readingOrder="1"/>
    </xf>
    <xf numFmtId="0" fontId="20" fillId="3" borderId="19" xfId="0" applyFont="1" applyFill="1" applyBorder="1" applyAlignment="1">
      <alignment horizontal="left" vertical="center" wrapText="1" indent="1" readingOrder="1"/>
    </xf>
    <xf numFmtId="0" fontId="22" fillId="3" borderId="0" xfId="0" applyFont="1" applyFill="1" applyAlignment="1">
      <alignment vertical="center"/>
    </xf>
    <xf numFmtId="0" fontId="15" fillId="3" borderId="0" xfId="0" applyFont="1" applyFill="1"/>
    <xf numFmtId="0" fontId="22" fillId="3" borderId="0" xfId="0" applyFont="1" applyFill="1" applyProtection="1">
      <protection locked="0"/>
    </xf>
    <xf numFmtId="3" fontId="19" fillId="5" borderId="21" xfId="0" applyNumberFormat="1" applyFont="1" applyFill="1" applyBorder="1" applyAlignment="1">
      <alignment vertical="center"/>
    </xf>
    <xf numFmtId="0" fontId="9" fillId="5" borderId="21" xfId="0" applyFont="1" applyFill="1" applyBorder="1" applyAlignment="1">
      <alignment horizontal="left" vertical="center" wrapText="1" indent="1" readingOrder="1"/>
    </xf>
    <xf numFmtId="0" fontId="9" fillId="5" borderId="3" xfId="0" applyFont="1" applyFill="1" applyBorder="1" applyAlignment="1">
      <alignment horizontal="left" vertical="center" wrapText="1" indent="1" readingOrder="1"/>
    </xf>
    <xf numFmtId="0" fontId="0" fillId="3" borderId="0" xfId="0" applyFill="1"/>
    <xf numFmtId="0" fontId="9" fillId="3" borderId="0" xfId="5" applyFont="1" applyFill="1">
      <alignment vertical="top"/>
    </xf>
    <xf numFmtId="3" fontId="6" fillId="3" borderId="0" xfId="0" applyNumberFormat="1" applyFont="1" applyFill="1" applyAlignment="1">
      <alignment vertical="center" wrapText="1"/>
    </xf>
    <xf numFmtId="0" fontId="6" fillId="3" borderId="20" xfId="0" applyFont="1" applyFill="1" applyBorder="1" applyAlignment="1">
      <alignment horizontal="left" vertical="center" wrapText="1"/>
    </xf>
    <xf numFmtId="0" fontId="22" fillId="3" borderId="0" xfId="0" applyFont="1" applyFill="1" applyAlignment="1">
      <alignment horizontal="right"/>
    </xf>
    <xf numFmtId="0" fontId="19" fillId="3" borderId="0" xfId="0" applyFont="1" applyFill="1"/>
    <xf numFmtId="166" fontId="6" fillId="3" borderId="10" xfId="5" applyNumberFormat="1" applyFont="1" applyFill="1" applyBorder="1" applyAlignment="1">
      <alignment horizontal="right" vertical="center"/>
    </xf>
    <xf numFmtId="3" fontId="6" fillId="3" borderId="10" xfId="5" applyNumberFormat="1" applyFont="1" applyFill="1" applyBorder="1" applyAlignment="1" applyProtection="1">
      <alignment horizontal="center" vertical="center"/>
      <protection locked="0"/>
    </xf>
    <xf numFmtId="0" fontId="6" fillId="3" borderId="10" xfId="5" applyFont="1" applyFill="1" applyBorder="1" applyAlignment="1">
      <alignment horizontal="left" vertical="center"/>
    </xf>
    <xf numFmtId="0" fontId="9" fillId="3" borderId="3" xfId="5" applyFont="1" applyFill="1" applyBorder="1" applyAlignment="1">
      <alignment horizontal="left" vertical="top"/>
    </xf>
    <xf numFmtId="0" fontId="0" fillId="3" borderId="0" xfId="0" applyFill="1" applyProtection="1">
      <protection locked="0"/>
    </xf>
    <xf numFmtId="0" fontId="6" fillId="3" borderId="0" xfId="5" applyFont="1" applyFill="1" applyAlignment="1">
      <alignment horizontal="left" vertical="center"/>
    </xf>
    <xf numFmtId="170" fontId="6" fillId="3" borderId="0" xfId="49" applyNumberFormat="1" applyFont="1" applyFill="1" applyAlignment="1">
      <alignment horizontal="right"/>
    </xf>
    <xf numFmtId="170" fontId="6" fillId="3" borderId="0" xfId="49" applyNumberFormat="1" applyFont="1" applyFill="1" applyAlignment="1" applyProtection="1">
      <alignment horizontal="right"/>
      <protection locked="0"/>
    </xf>
    <xf numFmtId="0" fontId="9" fillId="3" borderId="0" xfId="5" applyFont="1" applyFill="1" applyAlignment="1">
      <alignment horizontal="left" vertical="center"/>
    </xf>
    <xf numFmtId="0" fontId="20" fillId="3" borderId="17" xfId="0" applyFont="1" applyFill="1" applyBorder="1" applyAlignment="1">
      <alignment horizontal="right" wrapText="1"/>
    </xf>
    <xf numFmtId="0" fontId="20" fillId="3" borderId="17" xfId="0" applyFont="1" applyFill="1" applyBorder="1" applyAlignment="1" applyProtection="1">
      <alignment horizontal="right" wrapText="1"/>
      <protection locked="0"/>
    </xf>
    <xf numFmtId="0" fontId="9" fillId="3" borderId="3" xfId="5" applyFont="1" applyFill="1" applyBorder="1" applyAlignment="1">
      <alignment horizontal="left" vertical="center"/>
    </xf>
    <xf numFmtId="166" fontId="22" fillId="0" borderId="0" xfId="0" applyNumberFormat="1" applyFont="1"/>
    <xf numFmtId="166" fontId="22" fillId="3" borderId="0" xfId="0" applyNumberFormat="1" applyFont="1" applyFill="1"/>
    <xf numFmtId="0" fontId="25" fillId="3" borderId="0" xfId="0" applyFont="1" applyFill="1" applyAlignment="1">
      <alignment horizontal="left"/>
    </xf>
    <xf numFmtId="166" fontId="0" fillId="0" borderId="0" xfId="0" applyNumberFormat="1"/>
    <xf numFmtId="166" fontId="9" fillId="3" borderId="3" xfId="5" applyNumberFormat="1" applyFont="1" applyFill="1" applyBorder="1" applyAlignment="1">
      <alignment horizontal="right" wrapText="1"/>
    </xf>
    <xf numFmtId="0" fontId="22" fillId="3" borderId="0" xfId="0" applyFont="1" applyFill="1" applyAlignment="1">
      <alignment readingOrder="1"/>
    </xf>
    <xf numFmtId="0" fontId="20" fillId="3" borderId="19" xfId="0" applyFont="1" applyFill="1" applyBorder="1" applyAlignment="1">
      <alignment horizontal="left" vertical="center" readingOrder="1"/>
    </xf>
    <xf numFmtId="0" fontId="22" fillId="3" borderId="0" xfId="0" applyFont="1" applyFill="1" applyAlignment="1">
      <alignment horizontal="right" vertical="center"/>
    </xf>
    <xf numFmtId="0" fontId="84" fillId="3" borderId="0" xfId="0" applyFont="1" applyFill="1"/>
    <xf numFmtId="0" fontId="6" fillId="3" borderId="10" xfId="5" applyFont="1" applyFill="1" applyBorder="1" applyAlignment="1">
      <alignment horizontal="left" vertical="top" indent="1"/>
    </xf>
    <xf numFmtId="0" fontId="6" fillId="3" borderId="10" xfId="5" quotePrefix="1" applyFont="1" applyFill="1" applyBorder="1" applyAlignment="1">
      <alignment horizontal="left" vertical="center" indent="1"/>
    </xf>
    <xf numFmtId="0" fontId="6" fillId="3" borderId="0" xfId="5" applyFont="1" applyFill="1" applyAlignment="1">
      <alignment horizontal="left" vertical="center" indent="1"/>
    </xf>
    <xf numFmtId="0" fontId="9" fillId="3" borderId="3" xfId="5" applyFont="1" applyFill="1" applyBorder="1" applyAlignment="1">
      <alignment horizontal="left" vertical="center" indent="1"/>
    </xf>
    <xf numFmtId="0" fontId="22" fillId="3" borderId="0" xfId="0" applyFont="1" applyFill="1" applyAlignment="1">
      <alignment horizontal="left" indent="1"/>
    </xf>
    <xf numFmtId="0" fontId="6" fillId="3" borderId="10" xfId="5" applyFont="1" applyFill="1" applyBorder="1" applyAlignment="1">
      <alignment horizontal="left" indent="1"/>
    </xf>
    <xf numFmtId="0" fontId="20" fillId="3" borderId="3" xfId="5" applyFont="1" applyFill="1" applyBorder="1" applyAlignment="1">
      <alignment horizontal="center"/>
    </xf>
    <xf numFmtId="3" fontId="20" fillId="3" borderId="3" xfId="5" applyNumberFormat="1" applyFont="1" applyFill="1" applyBorder="1" applyAlignment="1">
      <alignment horizontal="center"/>
    </xf>
    <xf numFmtId="0" fontId="9" fillId="3" borderId="3" xfId="5" applyFont="1" applyFill="1" applyBorder="1" applyAlignment="1">
      <alignment horizontal="left" vertical="center" wrapText="1"/>
    </xf>
    <xf numFmtId="0" fontId="33" fillId="3" borderId="18" xfId="61" applyFont="1" applyFill="1" applyBorder="1" applyAlignment="1">
      <alignment horizontal="center"/>
    </xf>
    <xf numFmtId="3" fontId="0" fillId="0" borderId="0" xfId="0" applyNumberFormat="1"/>
    <xf numFmtId="0" fontId="4" fillId="0" borderId="0" xfId="0" applyFont="1"/>
    <xf numFmtId="0" fontId="19" fillId="2" borderId="0" xfId="27" applyFont="1" applyFill="1" applyAlignment="1">
      <alignment horizontal="left" vertical="center" wrapText="1" indent="1"/>
    </xf>
    <xf numFmtId="166" fontId="19" fillId="2" borderId="2" xfId="27" applyNumberFormat="1" applyFont="1" applyFill="1" applyBorder="1" applyAlignment="1">
      <alignment horizontal="center" vertical="center"/>
    </xf>
    <xf numFmtId="0" fontId="6" fillId="0" borderId="4" xfId="27" applyFont="1" applyBorder="1" applyAlignment="1">
      <alignment horizontal="left" vertical="center" wrapText="1" indent="1" readingOrder="1"/>
    </xf>
    <xf numFmtId="0" fontId="58" fillId="0" borderId="0" xfId="27" applyFont="1"/>
    <xf numFmtId="0" fontId="58" fillId="0" borderId="0" xfId="27" applyFont="1" applyAlignment="1">
      <alignment vertical="center"/>
    </xf>
    <xf numFmtId="0" fontId="22" fillId="0" borderId="0" xfId="27" applyFont="1" applyAlignment="1">
      <alignment vertical="center"/>
    </xf>
    <xf numFmtId="0" fontId="19" fillId="0" borderId="0" xfId="27" applyFont="1" applyAlignment="1">
      <alignment vertical="center"/>
    </xf>
    <xf numFmtId="3" fontId="22" fillId="0" borderId="0" xfId="27" applyNumberFormat="1" applyFont="1"/>
    <xf numFmtId="0" fontId="22" fillId="0" borderId="0" xfId="27" applyFont="1"/>
    <xf numFmtId="0" fontId="78" fillId="0" borderId="0" xfId="27" applyFont="1" applyAlignment="1">
      <alignment horizontal="right"/>
    </xf>
    <xf numFmtId="0" fontId="74" fillId="0" borderId="0" xfId="27" applyFont="1"/>
    <xf numFmtId="0" fontId="47" fillId="0" borderId="0" xfId="27" applyFont="1" applyAlignment="1">
      <alignment horizontal="left" vertical="center" readingOrder="1"/>
    </xf>
    <xf numFmtId="0" fontId="60" fillId="0" borderId="0" xfId="27" applyFont="1" applyAlignment="1">
      <alignment vertical="center"/>
    </xf>
    <xf numFmtId="0" fontId="19" fillId="0" borderId="3" xfId="0" applyFont="1" applyBorder="1" applyAlignment="1">
      <alignment horizontal="center"/>
    </xf>
    <xf numFmtId="0" fontId="3" fillId="0" borderId="0" xfId="43"/>
    <xf numFmtId="0" fontId="3" fillId="0" borderId="0" xfId="43" applyFill="1"/>
    <xf numFmtId="0" fontId="15" fillId="0" borderId="0" xfId="43" applyFont="1" applyBorder="1"/>
    <xf numFmtId="0" fontId="19" fillId="0" borderId="0" xfId="43" applyFont="1" applyBorder="1" applyAlignment="1">
      <alignment horizontal="center"/>
    </xf>
    <xf numFmtId="0" fontId="19" fillId="0" borderId="0" xfId="43" applyFont="1" applyBorder="1" applyAlignment="1">
      <alignment horizontal="left" indent="1"/>
    </xf>
    <xf numFmtId="0" fontId="3" fillId="0" borderId="0" xfId="43" applyBorder="1"/>
    <xf numFmtId="9" fontId="19" fillId="2" borderId="0" xfId="43" applyNumberFormat="1" applyFont="1" applyFill="1" applyBorder="1" applyAlignment="1">
      <alignment horizontal="right" vertical="center" indent="1"/>
    </xf>
    <xf numFmtId="167" fontId="19" fillId="2" borderId="0" xfId="43" applyNumberFormat="1" applyFont="1" applyFill="1" applyBorder="1" applyAlignment="1">
      <alignment horizontal="right" vertical="center" indent="1"/>
    </xf>
    <xf numFmtId="167" fontId="19" fillId="7" borderId="0" xfId="43" applyNumberFormat="1" applyFont="1" applyFill="1" applyAlignment="1">
      <alignment horizontal="right" vertical="center" indent="1"/>
    </xf>
    <xf numFmtId="0" fontId="7" fillId="2" borderId="0" xfId="43" applyFont="1" applyFill="1" applyBorder="1" applyAlignment="1">
      <alignment horizontal="left" vertical="center" indent="1"/>
    </xf>
    <xf numFmtId="0" fontId="8" fillId="0" borderId="3" xfId="43" applyFont="1" applyFill="1" applyBorder="1" applyAlignment="1">
      <alignment horizontal="left" vertical="center" indent="1"/>
    </xf>
    <xf numFmtId="0" fontId="8" fillId="0" borderId="0" xfId="43" applyFont="1" applyFill="1" applyBorder="1" applyAlignment="1">
      <alignment horizontal="left" vertical="center" indent="1"/>
    </xf>
    <xf numFmtId="0" fontId="55" fillId="0" borderId="3" xfId="43" applyFont="1" applyBorder="1" applyAlignment="1">
      <alignment horizontal="left" vertical="center" indent="1"/>
    </xf>
    <xf numFmtId="0" fontId="56" fillId="0" borderId="0" xfId="43" applyFont="1"/>
    <xf numFmtId="0" fontId="56" fillId="0" borderId="0" xfId="43" applyFont="1" applyBorder="1"/>
    <xf numFmtId="0" fontId="51" fillId="0" borderId="0" xfId="43" applyFont="1" applyFill="1" applyBorder="1" applyAlignment="1">
      <alignment horizontal="left" vertical="center" indent="1"/>
    </xf>
    <xf numFmtId="1" fontId="42" fillId="0" borderId="0" xfId="43" applyNumberFormat="1" applyFont="1" applyFill="1" applyBorder="1" applyAlignment="1">
      <alignment horizontal="right" vertical="center" indent="1"/>
    </xf>
    <xf numFmtId="0" fontId="42" fillId="0" borderId="0" xfId="43" applyFont="1" applyFill="1" applyBorder="1" applyAlignment="1">
      <alignment horizontal="right" vertical="center" indent="1"/>
    </xf>
    <xf numFmtId="0" fontId="3" fillId="0" borderId="0" xfId="43" applyFont="1" applyFill="1" applyBorder="1"/>
    <xf numFmtId="1" fontId="19" fillId="0" borderId="0" xfId="43" applyNumberFormat="1" applyFont="1" applyFill="1" applyBorder="1" applyAlignment="1">
      <alignment horizontal="right" vertical="center" indent="1"/>
    </xf>
    <xf numFmtId="0" fontId="19" fillId="0" borderId="0" xfId="43" applyFont="1" applyFill="1" applyBorder="1" applyAlignment="1">
      <alignment horizontal="right" vertical="center" indent="1"/>
    </xf>
    <xf numFmtId="0" fontId="19" fillId="0" borderId="0" xfId="43" applyFont="1" applyFill="1" applyBorder="1" applyAlignment="1">
      <alignment horizontal="left" vertical="center" indent="1"/>
    </xf>
    <xf numFmtId="0" fontId="18" fillId="0" borderId="0" xfId="1" applyFont="1" applyAlignment="1">
      <alignment horizontal="left" vertical="center" wrapText="1"/>
    </xf>
    <xf numFmtId="0" fontId="6" fillId="3" borderId="24" xfId="12" applyFont="1" applyFill="1" applyBorder="1" applyAlignment="1">
      <alignment horizontal="left"/>
    </xf>
    <xf numFmtId="0" fontId="38" fillId="3" borderId="24" xfId="12" applyFont="1" applyFill="1" applyBorder="1" applyAlignment="1"/>
    <xf numFmtId="3" fontId="6" fillId="3" borderId="24" xfId="12" applyNumberFormat="1" applyFont="1" applyFill="1" applyBorder="1" applyAlignment="1"/>
    <xf numFmtId="0" fontId="9" fillId="3" borderId="24" xfId="12" applyFont="1" applyFill="1" applyBorder="1" applyAlignment="1"/>
    <xf numFmtId="0" fontId="6" fillId="3" borderId="10" xfId="5" applyFont="1" applyFill="1" applyBorder="1" applyAlignment="1">
      <alignment horizontal="left"/>
    </xf>
    <xf numFmtId="0" fontId="30" fillId="3" borderId="24" xfId="5" applyFont="1" applyFill="1" applyBorder="1" applyAlignment="1">
      <alignment horizontal="left" vertical="top"/>
    </xf>
    <xf numFmtId="0" fontId="0" fillId="0" borderId="24" xfId="0" applyBorder="1"/>
    <xf numFmtId="0" fontId="22" fillId="3" borderId="24" xfId="0" applyFont="1" applyFill="1" applyBorder="1"/>
    <xf numFmtId="0" fontId="42" fillId="0" borderId="0" xfId="67" applyFont="1"/>
    <xf numFmtId="165" fontId="6" fillId="0" borderId="0" xfId="34" applyNumberFormat="1" applyFont="1" applyFill="1"/>
    <xf numFmtId="0" fontId="19" fillId="3" borderId="0" xfId="67" applyFont="1" applyFill="1" applyAlignment="1">
      <alignment horizontal="left"/>
    </xf>
    <xf numFmtId="3" fontId="19" fillId="3" borderId="0" xfId="67" applyNumberFormat="1" applyFont="1" applyFill="1" applyAlignment="1">
      <alignment horizontal="right" vertical="center" indent="1"/>
    </xf>
    <xf numFmtId="1" fontId="19" fillId="3" borderId="0" xfId="67" applyNumberFormat="1" applyFont="1" applyFill="1" applyAlignment="1">
      <alignment horizontal="right" vertical="center" indent="1"/>
    </xf>
    <xf numFmtId="1" fontId="9" fillId="3" borderId="0" xfId="67" applyNumberFormat="1" applyFont="1" applyFill="1" applyAlignment="1">
      <alignment horizontal="right" vertical="center" indent="1"/>
    </xf>
    <xf numFmtId="0" fontId="19" fillId="3" borderId="0" xfId="67" applyFont="1" applyFill="1" applyAlignment="1">
      <alignment horizontal="right" vertical="center" indent="1"/>
    </xf>
    <xf numFmtId="0" fontId="9" fillId="3" borderId="0" xfId="67" applyFont="1" applyFill="1" applyAlignment="1">
      <alignment horizontal="right" vertical="center" indent="1"/>
    </xf>
    <xf numFmtId="0" fontId="12" fillId="3" borderId="0" xfId="30" applyFont="1" applyFill="1" applyAlignment="1">
      <alignment vertical="center"/>
    </xf>
    <xf numFmtId="3" fontId="19" fillId="2" borderId="0" xfId="0" applyNumberFormat="1" applyFont="1" applyFill="1" applyAlignment="1">
      <alignment vertical="top" wrapText="1"/>
    </xf>
    <xf numFmtId="0" fontId="9" fillId="3" borderId="0" xfId="5" applyFont="1" applyFill="1" applyAlignment="1"/>
    <xf numFmtId="0" fontId="6" fillId="3" borderId="0" xfId="67" applyFont="1" applyFill="1"/>
    <xf numFmtId="1" fontId="6" fillId="3" borderId="0" xfId="67" applyNumberFormat="1" applyFont="1" applyFill="1" applyAlignment="1">
      <alignment horizontal="right" vertical="center" indent="1"/>
    </xf>
    <xf numFmtId="167" fontId="19" fillId="2" borderId="0" xfId="52" applyNumberFormat="1" applyFont="1" applyFill="1" applyAlignment="1">
      <alignment horizontal="center" vertical="center"/>
    </xf>
    <xf numFmtId="167" fontId="54" fillId="0" borderId="0" xfId="27" applyNumberFormat="1" applyFont="1" applyAlignment="1">
      <alignment horizontal="center" vertical="center"/>
    </xf>
    <xf numFmtId="0" fontId="12" fillId="0" borderId="0" xfId="72"/>
    <xf numFmtId="0" fontId="25" fillId="3" borderId="10" xfId="12" applyFont="1" applyFill="1" applyBorder="1" applyAlignment="1">
      <alignment vertical="center"/>
    </xf>
    <xf numFmtId="3" fontId="19" fillId="2" borderId="10" xfId="12" applyNumberFormat="1" applyFont="1" applyFill="1" applyBorder="1" applyAlignment="1">
      <alignment horizontal="right" vertical="center"/>
    </xf>
    <xf numFmtId="0" fontId="19" fillId="3" borderId="10" xfId="12" applyFont="1" applyFill="1" applyBorder="1" applyAlignment="1">
      <alignment horizontal="left" vertical="center"/>
    </xf>
    <xf numFmtId="0" fontId="19" fillId="3" borderId="10" xfId="12" quotePrefix="1" applyFont="1" applyFill="1" applyBorder="1" applyAlignment="1">
      <alignment horizontal="right" vertical="center"/>
    </xf>
    <xf numFmtId="0" fontId="3" fillId="0" borderId="0" xfId="42" applyAlignment="1">
      <alignment horizontal="right"/>
    </xf>
    <xf numFmtId="0" fontId="73" fillId="0" borderId="0" xfId="42" applyFont="1" applyAlignment="1">
      <alignment horizontal="left" vertical="center" readingOrder="1"/>
    </xf>
    <xf numFmtId="9" fontId="58" fillId="0" borderId="0" xfId="3" applyFont="1"/>
    <xf numFmtId="3" fontId="58" fillId="0" borderId="0" xfId="42" applyNumberFormat="1" applyFont="1"/>
    <xf numFmtId="0" fontId="58" fillId="0" borderId="0" xfId="42" applyFont="1"/>
    <xf numFmtId="15" fontId="19" fillId="0" borderId="0" xfId="42" applyNumberFormat="1" applyFont="1" applyAlignment="1">
      <alignment horizontal="left" vertical="center" readingOrder="1"/>
    </xf>
    <xf numFmtId="0" fontId="58" fillId="0" borderId="0" xfId="42" applyFont="1" applyAlignment="1">
      <alignment vertical="center"/>
    </xf>
    <xf numFmtId="0" fontId="15" fillId="0" borderId="0" xfId="42" applyFont="1" applyAlignment="1">
      <alignment vertical="center"/>
    </xf>
    <xf numFmtId="0" fontId="13" fillId="0" borderId="0" xfId="42" applyFont="1" applyAlignment="1">
      <alignment vertical="center"/>
    </xf>
    <xf numFmtId="0" fontId="19" fillId="3" borderId="0" xfId="61" applyFont="1" applyFill="1"/>
    <xf numFmtId="167" fontId="6" fillId="3" borderId="0" xfId="61" applyNumberFormat="1" applyFont="1" applyFill="1" applyAlignment="1">
      <alignment horizontal="center"/>
    </xf>
    <xf numFmtId="0" fontId="47" fillId="3" borderId="0" xfId="61" applyFont="1" applyFill="1" applyAlignment="1">
      <alignment horizontal="right" indent="1"/>
    </xf>
    <xf numFmtId="0" fontId="47" fillId="3" borderId="0" xfId="61" quotePrefix="1" applyFont="1" applyFill="1" applyAlignment="1">
      <alignment horizontal="right" indent="1"/>
    </xf>
    <xf numFmtId="167" fontId="6" fillId="3" borderId="3" xfId="61" applyNumberFormat="1" applyFont="1" applyFill="1" applyBorder="1" applyAlignment="1">
      <alignment horizontal="center"/>
    </xf>
    <xf numFmtId="167" fontId="6" fillId="3" borderId="0" xfId="61" quotePrefix="1" applyNumberFormat="1" applyFont="1" applyFill="1" applyAlignment="1">
      <alignment horizontal="center"/>
    </xf>
    <xf numFmtId="0" fontId="19" fillId="3" borderId="3" xfId="61" applyFont="1" applyFill="1" applyBorder="1" applyAlignment="1">
      <alignment horizontal="center"/>
    </xf>
    <xf numFmtId="0" fontId="56" fillId="3" borderId="3" xfId="61" applyFont="1" applyFill="1" applyBorder="1" applyAlignment="1">
      <alignment horizontal="right" indent="1"/>
    </xf>
    <xf numFmtId="0" fontId="19" fillId="0" borderId="0" xfId="42" applyFont="1" applyAlignment="1">
      <alignment horizontal="left" vertical="center" readingOrder="1"/>
    </xf>
    <xf numFmtId="0" fontId="2" fillId="0" borderId="0" xfId="1" applyFont="1" applyAlignment="1">
      <alignment horizontal="center" vertical="center"/>
    </xf>
    <xf numFmtId="3" fontId="19" fillId="5" borderId="3" xfId="0" applyNumberFormat="1" applyFont="1" applyFill="1" applyBorder="1" applyAlignment="1">
      <alignment horizontal="right" vertical="center"/>
    </xf>
    <xf numFmtId="166" fontId="25" fillId="3" borderId="0" xfId="0" applyNumberFormat="1" applyFont="1" applyFill="1" applyAlignment="1">
      <alignment vertical="top"/>
    </xf>
    <xf numFmtId="0" fontId="25" fillId="3" borderId="0" xfId="0" applyFont="1" applyFill="1" applyAlignment="1">
      <alignment vertical="top"/>
    </xf>
    <xf numFmtId="0" fontId="36" fillId="3" borderId="3" xfId="14" applyFont="1" applyFill="1" applyBorder="1" applyAlignment="1">
      <alignment horizontal="left"/>
    </xf>
    <xf numFmtId="0" fontId="19" fillId="2" borderId="10" xfId="12" applyFont="1" applyFill="1" applyBorder="1" applyAlignment="1">
      <alignment horizontal="left" vertical="center"/>
    </xf>
    <xf numFmtId="0" fontId="19" fillId="2" borderId="0" xfId="4" applyFont="1" applyFill="1" applyAlignment="1">
      <alignment vertical="center"/>
    </xf>
    <xf numFmtId="0" fontId="2" fillId="0" borderId="0" xfId="42" applyFont="1"/>
    <xf numFmtId="167" fontId="5" fillId="0" borderId="0" xfId="1" applyNumberFormat="1" applyFont="1"/>
    <xf numFmtId="0" fontId="4" fillId="3" borderId="0" xfId="0" applyFont="1" applyFill="1"/>
    <xf numFmtId="0" fontId="20" fillId="3" borderId="0" xfId="1" applyFont="1" applyFill="1"/>
    <xf numFmtId="0" fontId="19" fillId="2" borderId="0" xfId="1" applyFont="1" applyFill="1" applyAlignment="1">
      <alignment horizontal="left" vertical="center" indent="1"/>
    </xf>
    <xf numFmtId="167" fontId="8" fillId="4" borderId="0" xfId="0" applyNumberFormat="1" applyFont="1" applyFill="1" applyAlignment="1">
      <alignment horizontal="center"/>
    </xf>
    <xf numFmtId="0" fontId="2" fillId="0" borderId="0" xfId="1" applyFont="1"/>
    <xf numFmtId="0" fontId="2" fillId="0" borderId="0" xfId="1" applyFont="1" applyFill="1"/>
    <xf numFmtId="0" fontId="2" fillId="0" borderId="0" xfId="1" applyFont="1" applyBorder="1"/>
    <xf numFmtId="1" fontId="8" fillId="0" borderId="0" xfId="1" applyNumberFormat="1" applyFont="1" applyFill="1" applyBorder="1" applyAlignment="1">
      <alignment horizontal="right" vertical="center" indent="1"/>
    </xf>
    <xf numFmtId="0" fontId="19" fillId="0" borderId="0" xfId="1" applyFont="1" applyBorder="1" applyAlignment="1">
      <alignment horizontal="center"/>
    </xf>
    <xf numFmtId="0" fontId="56" fillId="0" borderId="0" xfId="1" applyFont="1" applyFill="1" applyBorder="1"/>
    <xf numFmtId="1" fontId="7" fillId="0" borderId="0" xfId="1" applyNumberFormat="1" applyFont="1" applyFill="1" applyBorder="1" applyAlignment="1">
      <alignment horizontal="right" vertical="center" indent="1"/>
    </xf>
    <xf numFmtId="1" fontId="42" fillId="0" borderId="0" xfId="1" applyNumberFormat="1" applyFont="1" applyFill="1" applyBorder="1" applyAlignment="1">
      <alignment horizontal="right" vertical="center" indent="1"/>
    </xf>
    <xf numFmtId="0" fontId="15" fillId="0" borderId="0" xfId="1" applyFont="1" applyFill="1" applyBorder="1"/>
    <xf numFmtId="1" fontId="19" fillId="0" borderId="0" xfId="1" applyNumberFormat="1" applyFont="1" applyFill="1" applyBorder="1" applyAlignment="1">
      <alignment horizontal="right" vertical="center" indent="1"/>
    </xf>
    <xf numFmtId="0" fontId="56" fillId="0" borderId="0" xfId="1" applyFont="1"/>
    <xf numFmtId="9" fontId="2" fillId="0" borderId="0" xfId="1" applyNumberFormat="1" applyFont="1" applyFill="1" applyBorder="1" applyAlignment="1">
      <alignment horizontal="right" vertical="center" indent="1"/>
    </xf>
    <xf numFmtId="0" fontId="51" fillId="3" borderId="0" xfId="8" applyFont="1" applyFill="1" applyBorder="1" applyAlignment="1" applyProtection="1">
      <alignment horizontal="right" wrapText="1"/>
      <protection hidden="1"/>
    </xf>
    <xf numFmtId="167" fontId="19" fillId="0" borderId="0" xfId="1" applyNumberFormat="1" applyFont="1" applyFill="1" applyBorder="1" applyAlignment="1">
      <alignment horizontal="right" vertical="center" indent="1"/>
    </xf>
    <xf numFmtId="1" fontId="2" fillId="0" borderId="0" xfId="1" applyNumberFormat="1" applyFont="1" applyFill="1" applyBorder="1" applyAlignment="1">
      <alignment horizontal="right" vertical="center" indent="1"/>
    </xf>
    <xf numFmtId="9" fontId="2" fillId="0" borderId="0" xfId="1" applyNumberFormat="1" applyFont="1" applyAlignment="1">
      <alignment horizontal="right" indent="1"/>
    </xf>
    <xf numFmtId="0" fontId="2" fillId="0" borderId="0" xfId="1" applyFont="1" applyAlignment="1">
      <alignment horizontal="right" indent="1"/>
    </xf>
    <xf numFmtId="167" fontId="2" fillId="0" borderId="0" xfId="1" applyNumberFormat="1" applyFont="1" applyFill="1" applyBorder="1" applyAlignment="1">
      <alignment horizontal="right" vertical="center" indent="1"/>
    </xf>
    <xf numFmtId="9" fontId="8" fillId="0" borderId="0" xfId="1" applyNumberFormat="1" applyFont="1" applyBorder="1" applyAlignment="1">
      <alignment horizontal="right" vertical="center" indent="1"/>
    </xf>
    <xf numFmtId="0" fontId="8" fillId="0" borderId="0" xfId="1" applyFont="1" applyAlignment="1">
      <alignment horizontal="right" vertical="center" indent="1"/>
    </xf>
    <xf numFmtId="0" fontId="8" fillId="0" borderId="0" xfId="1" applyFont="1" applyBorder="1" applyAlignment="1">
      <alignment horizontal="right" vertical="center" indent="1"/>
    </xf>
    <xf numFmtId="0" fontId="2" fillId="0" borderId="0" xfId="1" applyFont="1" applyBorder="1" applyAlignment="1">
      <alignment horizontal="right" indent="1"/>
    </xf>
    <xf numFmtId="9" fontId="19" fillId="0" borderId="0" xfId="1" applyNumberFormat="1" applyFont="1" applyBorder="1" applyAlignment="1">
      <alignment horizontal="center" vertical="center"/>
    </xf>
    <xf numFmtId="1" fontId="19" fillId="0" borderId="0" xfId="1" applyNumberFormat="1" applyFont="1" applyBorder="1" applyAlignment="1">
      <alignment horizontal="right" vertical="center" indent="1"/>
    </xf>
    <xf numFmtId="0" fontId="19" fillId="0" borderId="0" xfId="1" applyFont="1" applyBorder="1" applyAlignment="1">
      <alignment horizontal="center" vertical="center"/>
    </xf>
    <xf numFmtId="9" fontId="19" fillId="0" borderId="0" xfId="1" applyNumberFormat="1" applyFont="1" applyFill="1" applyBorder="1" applyAlignment="1">
      <alignment horizontal="right" vertical="center" indent="1"/>
    </xf>
    <xf numFmtId="0" fontId="2" fillId="0" borderId="0" xfId="1" applyFont="1" applyFill="1" applyBorder="1" applyAlignment="1">
      <alignment horizontal="right" vertical="center" indent="1"/>
    </xf>
    <xf numFmtId="0" fontId="2" fillId="0" borderId="0" xfId="1" applyFont="1" applyFill="1" applyBorder="1" applyAlignment="1">
      <alignment horizontal="left" vertical="center" indent="1"/>
    </xf>
    <xf numFmtId="0" fontId="19" fillId="0" borderId="0" xfId="1" applyFont="1" applyFill="1" applyBorder="1" applyAlignment="1">
      <alignment horizontal="center" vertical="center"/>
    </xf>
    <xf numFmtId="0" fontId="19" fillId="0" borderId="0" xfId="1" applyFont="1" applyFill="1" applyBorder="1"/>
    <xf numFmtId="0" fontId="19" fillId="0" borderId="0" xfId="1" applyFont="1" applyFill="1" applyBorder="1" applyAlignment="1">
      <alignment horizontal="center"/>
    </xf>
    <xf numFmtId="0" fontId="19" fillId="0" borderId="0" xfId="1" applyFont="1" applyFill="1" applyBorder="1" applyAlignment="1">
      <alignment horizontal="right" vertical="center" indent="1"/>
    </xf>
    <xf numFmtId="0" fontId="55" fillId="0" borderId="0" xfId="1" applyFont="1" applyFill="1" applyBorder="1" applyAlignment="1">
      <alignment horizontal="left" vertical="center" indent="1"/>
    </xf>
    <xf numFmtId="9" fontId="19" fillId="0" borderId="0" xfId="1" applyNumberFormat="1" applyFont="1" applyFill="1" applyBorder="1" applyAlignment="1">
      <alignment horizontal="center" vertical="center"/>
    </xf>
    <xf numFmtId="0" fontId="19" fillId="0" borderId="0" xfId="1" applyFont="1" applyFill="1" applyBorder="1" applyAlignment="1">
      <alignment horizontal="left" indent="1"/>
    </xf>
    <xf numFmtId="0" fontId="42" fillId="0" borderId="0" xfId="1" applyFont="1" applyFill="1" applyBorder="1" applyAlignment="1">
      <alignment horizontal="right" vertical="center" indent="1"/>
    </xf>
    <xf numFmtId="0" fontId="7" fillId="0" borderId="0" xfId="1" applyFont="1" applyFill="1" applyBorder="1" applyAlignment="1">
      <alignment horizontal="left" vertical="center" indent="1"/>
    </xf>
    <xf numFmtId="0" fontId="8" fillId="0" borderId="0" xfId="1" applyFont="1" applyFill="1" applyBorder="1" applyAlignment="1">
      <alignment horizontal="left" vertical="center" indent="1"/>
    </xf>
    <xf numFmtId="0" fontId="2" fillId="0" borderId="0" xfId="1" applyFont="1" applyFill="1" applyBorder="1"/>
    <xf numFmtId="0" fontId="3" fillId="0" borderId="0" xfId="1" applyFill="1" applyBorder="1"/>
    <xf numFmtId="1" fontId="44" fillId="0" borderId="0" xfId="1" applyNumberFormat="1" applyFont="1" applyFill="1" applyBorder="1" applyAlignment="1">
      <alignment horizontal="right" vertical="center" indent="1"/>
    </xf>
    <xf numFmtId="0" fontId="44" fillId="0" borderId="0" xfId="1" applyFont="1" applyFill="1" applyBorder="1" applyAlignment="1">
      <alignment horizontal="right" vertical="center" indent="1"/>
    </xf>
    <xf numFmtId="0" fontId="19" fillId="0" borderId="0" xfId="1" applyFont="1" applyFill="1"/>
    <xf numFmtId="0" fontId="3" fillId="0" borderId="0" xfId="1" applyFill="1"/>
    <xf numFmtId="0" fontId="13" fillId="0" borderId="0" xfId="1" applyFont="1" applyFill="1"/>
    <xf numFmtId="0" fontId="3" fillId="0" borderId="0" xfId="1" applyFont="1" applyFill="1" applyBorder="1"/>
    <xf numFmtId="0" fontId="19" fillId="0" borderId="0" xfId="1" applyFont="1" applyFill="1" applyBorder="1" applyAlignment="1">
      <alignment horizontal="left" vertical="center" indent="1"/>
    </xf>
    <xf numFmtId="9" fontId="59" fillId="0" borderId="0" xfId="1" applyNumberFormat="1" applyFont="1" applyFill="1" applyBorder="1" applyAlignment="1">
      <alignment horizontal="left" vertical="center" indent="1"/>
    </xf>
    <xf numFmtId="0" fontId="13" fillId="0" borderId="0" xfId="1" applyFont="1"/>
    <xf numFmtId="0" fontId="3" fillId="0" borderId="0" xfId="1" applyBorder="1"/>
    <xf numFmtId="0" fontId="15" fillId="0" borderId="0" xfId="1" applyFont="1" applyBorder="1"/>
    <xf numFmtId="167" fontId="8" fillId="0" borderId="2" xfId="1" applyNumberFormat="1" applyFont="1" applyBorder="1" applyAlignment="1">
      <alignment horizontal="center"/>
    </xf>
    <xf numFmtId="167" fontId="8" fillId="0" borderId="0" xfId="1" applyNumberFormat="1" applyFont="1" applyAlignment="1">
      <alignment horizontal="center"/>
    </xf>
    <xf numFmtId="167" fontId="8" fillId="0" borderId="4" xfId="1" applyNumberFormat="1" applyFont="1" applyBorder="1" applyAlignment="1">
      <alignment horizontal="center"/>
    </xf>
    <xf numFmtId="0" fontId="11" fillId="0" borderId="0" xfId="1" applyFont="1"/>
    <xf numFmtId="0" fontId="4" fillId="0" borderId="0" xfId="1" applyFont="1"/>
    <xf numFmtId="0" fontId="50" fillId="3" borderId="10" xfId="42" applyFont="1" applyFill="1" applyBorder="1" applyAlignment="1">
      <alignment horizontal="right"/>
    </xf>
    <xf numFmtId="0" fontId="50" fillId="3" borderId="0" xfId="42" applyFont="1" applyFill="1" applyAlignment="1">
      <alignment horizontal="right"/>
    </xf>
    <xf numFmtId="0" fontId="11" fillId="0" borderId="0" xfId="1" applyFont="1" applyBorder="1"/>
    <xf numFmtId="166" fontId="19" fillId="2" borderId="1" xfId="27" applyNumberFormat="1" applyFont="1" applyFill="1" applyBorder="1" applyAlignment="1">
      <alignment horizontal="center" vertical="center"/>
    </xf>
    <xf numFmtId="0" fontId="9" fillId="2" borderId="2" xfId="27" applyFont="1" applyFill="1" applyBorder="1" applyAlignment="1">
      <alignment vertical="center" wrapText="1" readingOrder="1"/>
    </xf>
    <xf numFmtId="0" fontId="3" fillId="0" borderId="0" xfId="1" applyFont="1"/>
    <xf numFmtId="0" fontId="14" fillId="3" borderId="0" xfId="42" applyFont="1" applyFill="1"/>
    <xf numFmtId="0" fontId="8" fillId="3" borderId="0" xfId="42" applyFont="1" applyFill="1"/>
    <xf numFmtId="0" fontId="14" fillId="3" borderId="0" xfId="42" applyFont="1" applyFill="1" applyAlignment="1">
      <alignment vertical="center"/>
    </xf>
    <xf numFmtId="0" fontId="2" fillId="0" borderId="10" xfId="1" applyFont="1" applyBorder="1"/>
    <xf numFmtId="0" fontId="3" fillId="0" borderId="10" xfId="1" applyFont="1" applyBorder="1"/>
    <xf numFmtId="0" fontId="8" fillId="3" borderId="28" xfId="42" applyFont="1" applyFill="1" applyBorder="1"/>
    <xf numFmtId="0" fontId="8" fillId="9" borderId="0" xfId="0" applyFont="1" applyFill="1" applyBorder="1" applyAlignment="1">
      <alignment vertical="center"/>
    </xf>
    <xf numFmtId="0" fontId="8" fillId="9" borderId="0" xfId="0" applyFont="1" applyFill="1" applyAlignment="1">
      <alignment vertical="center"/>
    </xf>
    <xf numFmtId="0" fontId="8" fillId="9" borderId="10" xfId="0" applyFont="1" applyFill="1" applyBorder="1" applyAlignment="1">
      <alignment vertical="center"/>
    </xf>
    <xf numFmtId="0" fontId="6" fillId="3" borderId="0" xfId="5" applyFont="1" applyFill="1" applyAlignment="1">
      <alignment vertical="center" wrapText="1"/>
    </xf>
    <xf numFmtId="0" fontId="8" fillId="3" borderId="24" xfId="42" applyFont="1" applyFill="1" applyBorder="1" applyAlignment="1">
      <alignment vertical="center"/>
    </xf>
    <xf numFmtId="0" fontId="8" fillId="3" borderId="0" xfId="42" applyFont="1" applyFill="1" applyBorder="1" applyAlignment="1">
      <alignment vertical="center"/>
    </xf>
    <xf numFmtId="0" fontId="8" fillId="3" borderId="10" xfId="42" applyFont="1" applyFill="1" applyBorder="1" applyAlignment="1">
      <alignment vertical="center"/>
    </xf>
    <xf numFmtId="0" fontId="1" fillId="0" borderId="0" xfId="61" applyFont="1"/>
    <xf numFmtId="0" fontId="1" fillId="3" borderId="0" xfId="61" applyFont="1" applyFill="1"/>
    <xf numFmtId="0" fontId="1" fillId="3" borderId="0" xfId="0" applyFont="1" applyFill="1"/>
    <xf numFmtId="0" fontId="1" fillId="3" borderId="0" xfId="0" applyFont="1" applyFill="1" applyProtection="1">
      <protection locked="0"/>
    </xf>
    <xf numFmtId="167" fontId="6" fillId="3" borderId="0" xfId="0" applyNumberFormat="1" applyFont="1" applyFill="1" applyAlignment="1">
      <alignment horizontal="right"/>
    </xf>
    <xf numFmtId="0" fontId="22" fillId="0" borderId="0" xfId="0" applyFont="1" applyAlignment="1">
      <alignment vertical="center"/>
    </xf>
    <xf numFmtId="3" fontId="6" fillId="3" borderId="10" xfId="0" applyNumberFormat="1" applyFont="1" applyFill="1" applyBorder="1" applyAlignment="1" applyProtection="1">
      <alignment horizontal="right" vertical="center" wrapText="1" readingOrder="1"/>
      <protection locked="0"/>
    </xf>
    <xf numFmtId="0" fontId="20" fillId="3" borderId="17" xfId="0" applyFont="1" applyFill="1" applyBorder="1" applyAlignment="1">
      <alignment horizontal="left" vertical="center" wrapText="1" indent="1" readingOrder="1"/>
    </xf>
    <xf numFmtId="0" fontId="1" fillId="0" borderId="0" xfId="4" applyFont="1" applyAlignment="1">
      <alignment horizontal="right" vertical="center"/>
    </xf>
    <xf numFmtId="0" fontId="1" fillId="0" borderId="0" xfId="1" applyFont="1" applyAlignment="1">
      <alignment horizontal="left" vertical="center" indent="1"/>
    </xf>
    <xf numFmtId="0" fontId="1" fillId="0" borderId="0" xfId="1" applyFont="1"/>
    <xf numFmtId="0" fontId="1" fillId="0" borderId="0" xfId="1" applyFont="1" applyAlignment="1">
      <alignment horizontal="center"/>
    </xf>
    <xf numFmtId="3" fontId="1" fillId="0" borderId="0" xfId="42" applyNumberFormat="1" applyFont="1" applyAlignment="1">
      <alignment horizontal="center" vertical="center"/>
    </xf>
    <xf numFmtId="0" fontId="91" fillId="9" borderId="0" xfId="0" applyFont="1" applyFill="1" applyAlignment="1">
      <alignment horizontal="right" vertical="center"/>
    </xf>
    <xf numFmtId="0" fontId="91" fillId="9" borderId="0" xfId="0" applyFont="1" applyFill="1" applyBorder="1" applyAlignment="1">
      <alignment horizontal="right" vertical="center"/>
    </xf>
    <xf numFmtId="0" fontId="1" fillId="0" borderId="0" xfId="67" applyFont="1"/>
    <xf numFmtId="0" fontId="1" fillId="0" borderId="4" xfId="67" applyFont="1" applyBorder="1" applyAlignment="1">
      <alignment horizontal="left"/>
    </xf>
    <xf numFmtId="0" fontId="1" fillId="0" borderId="0" xfId="67" applyFont="1" applyAlignment="1">
      <alignment horizontal="left"/>
    </xf>
    <xf numFmtId="0" fontId="1" fillId="0" borderId="0" xfId="67" applyFont="1" applyAlignment="1">
      <alignment wrapText="1"/>
    </xf>
    <xf numFmtId="0" fontId="1" fillId="0" borderId="0" xfId="27" applyFont="1" applyAlignment="1">
      <alignment horizontal="right" vertical="center" indent="1"/>
    </xf>
    <xf numFmtId="0" fontId="1" fillId="0" borderId="0" xfId="0" applyFont="1"/>
    <xf numFmtId="0" fontId="1" fillId="3" borderId="10" xfId="12" applyFont="1" applyFill="1" applyBorder="1" applyAlignment="1">
      <alignment horizontal="right" vertical="center"/>
    </xf>
    <xf numFmtId="0" fontId="1" fillId="2" borderId="24" xfId="12" applyFont="1" applyFill="1" applyBorder="1" applyAlignment="1">
      <alignment horizontal="right" vertical="center"/>
    </xf>
    <xf numFmtId="0" fontId="1" fillId="2" borderId="24" xfId="12" applyFont="1" applyFill="1" applyBorder="1" applyAlignment="1">
      <alignment horizontal="left" vertical="center"/>
    </xf>
    <xf numFmtId="3" fontId="1" fillId="3" borderId="0" xfId="12" applyNumberFormat="1" applyFont="1" applyFill="1" applyAlignment="1">
      <alignment horizontal="right" vertical="center"/>
    </xf>
    <xf numFmtId="3" fontId="1" fillId="3" borderId="24" xfId="12" applyNumberFormat="1" applyFont="1" applyFill="1" applyBorder="1" applyAlignment="1">
      <alignment horizontal="right" vertical="center"/>
    </xf>
    <xf numFmtId="0" fontId="1" fillId="3" borderId="24" xfId="12" applyFont="1" applyFill="1" applyBorder="1" applyAlignment="1">
      <alignment horizontal="left" vertical="center"/>
    </xf>
    <xf numFmtId="0" fontId="1" fillId="5" borderId="10" xfId="12" applyFont="1" applyFill="1" applyBorder="1" applyAlignment="1">
      <alignment horizontal="right" vertical="center"/>
    </xf>
    <xf numFmtId="0" fontId="1" fillId="3" borderId="10" xfId="12" quotePrefix="1" applyFont="1" applyFill="1" applyBorder="1" applyAlignment="1">
      <alignment horizontal="left" vertical="center" indent="1"/>
    </xf>
    <xf numFmtId="0" fontId="1" fillId="5" borderId="24" xfId="12" applyFont="1" applyFill="1" applyBorder="1" applyAlignment="1">
      <alignment horizontal="right" vertical="center"/>
    </xf>
    <xf numFmtId="0" fontId="19" fillId="5" borderId="10" xfId="12" quotePrefix="1" applyFont="1" applyFill="1" applyBorder="1" applyAlignment="1">
      <alignment horizontal="right" vertical="center"/>
    </xf>
    <xf numFmtId="3" fontId="19" fillId="5" borderId="10" xfId="12" applyNumberFormat="1" applyFont="1" applyFill="1" applyBorder="1" applyAlignment="1">
      <alignment horizontal="right" vertical="center"/>
    </xf>
    <xf numFmtId="3" fontId="1" fillId="5" borderId="0" xfId="12" applyNumberFormat="1" applyFont="1" applyFill="1" applyAlignment="1">
      <alignment horizontal="right" vertical="center"/>
    </xf>
    <xf numFmtId="3" fontId="1" fillId="5" borderId="24" xfId="12" applyNumberFormat="1" applyFont="1" applyFill="1" applyBorder="1" applyAlignment="1">
      <alignment horizontal="right" vertical="center"/>
    </xf>
    <xf numFmtId="9" fontId="93" fillId="0" borderId="0" xfId="86" applyNumberFormat="1" applyAlignment="1">
      <alignment horizontal="left"/>
    </xf>
    <xf numFmtId="9" fontId="94" fillId="0" borderId="0" xfId="86" applyNumberFormat="1" applyFont="1" applyAlignment="1">
      <alignment horizontal="left"/>
    </xf>
    <xf numFmtId="3" fontId="1" fillId="3" borderId="0" xfId="0" applyNumberFormat="1" applyFont="1" applyFill="1" applyAlignment="1">
      <alignment horizontal="right" vertical="center"/>
    </xf>
    <xf numFmtId="0" fontId="1" fillId="3" borderId="0" xfId="0" applyFont="1" applyFill="1" applyAlignment="1">
      <alignment vertical="center"/>
    </xf>
    <xf numFmtId="3" fontId="9" fillId="3" borderId="0" xfId="0" applyNumberFormat="1" applyFont="1" applyFill="1" applyAlignment="1">
      <alignment vertical="center" wrapText="1"/>
    </xf>
    <xf numFmtId="3" fontId="6" fillId="0" borderId="0" xfId="87" applyNumberFormat="1" applyFont="1" applyAlignment="1">
      <alignment horizontal="left" vertical="top" indent="2"/>
    </xf>
    <xf numFmtId="0" fontId="92" fillId="0" borderId="0" xfId="0" applyFont="1"/>
    <xf numFmtId="3" fontId="9" fillId="0" borderId="0" xfId="87" applyNumberFormat="1" applyFont="1" applyAlignment="1">
      <alignment horizontal="left" vertical="top"/>
    </xf>
    <xf numFmtId="3" fontId="9" fillId="0" borderId="0" xfId="87" applyNumberFormat="1" applyFont="1" applyAlignment="1">
      <alignment vertical="top"/>
    </xf>
    <xf numFmtId="3" fontId="9" fillId="0" borderId="0" xfId="87" applyNumberFormat="1" applyFont="1"/>
    <xf numFmtId="0" fontId="1" fillId="3" borderId="0" xfId="0" applyFont="1" applyFill="1" applyAlignment="1">
      <alignment vertical="center" readingOrder="1"/>
    </xf>
    <xf numFmtId="3" fontId="1" fillId="3" borderId="0" xfId="0" applyNumberFormat="1" applyFont="1" applyFill="1" applyAlignment="1">
      <alignment vertical="center"/>
    </xf>
    <xf numFmtId="3" fontId="1" fillId="3" borderId="0" xfId="0" applyNumberFormat="1" applyFont="1" applyFill="1" applyAlignment="1" applyProtection="1">
      <alignment vertical="center"/>
      <protection locked="0"/>
    </xf>
    <xf numFmtId="3" fontId="1" fillId="3" borderId="10" xfId="0" applyNumberFormat="1" applyFont="1" applyFill="1" applyBorder="1" applyAlignment="1">
      <alignment vertical="center"/>
    </xf>
    <xf numFmtId="3" fontId="1" fillId="3" borderId="10" xfId="0" applyNumberFormat="1" applyFont="1" applyFill="1" applyBorder="1" applyAlignment="1" applyProtection="1">
      <alignment vertical="center"/>
      <protection locked="0"/>
    </xf>
    <xf numFmtId="3" fontId="1" fillId="3" borderId="10" xfId="0" applyNumberFormat="1" applyFont="1" applyFill="1" applyBorder="1" applyAlignment="1">
      <alignment horizontal="right"/>
    </xf>
    <xf numFmtId="3" fontId="1" fillId="3" borderId="10" xfId="0" applyNumberFormat="1" applyFont="1" applyFill="1" applyBorder="1" applyAlignment="1" applyProtection="1">
      <alignment horizontal="right"/>
      <protection locked="0"/>
    </xf>
    <xf numFmtId="3" fontId="1" fillId="3" borderId="0" xfId="0" applyNumberFormat="1" applyFont="1" applyFill="1" applyAlignment="1">
      <alignment horizontal="right"/>
    </xf>
    <xf numFmtId="0" fontId="1" fillId="3" borderId="0" xfId="0" applyFont="1" applyFill="1" applyAlignment="1">
      <alignment horizontal="center"/>
    </xf>
    <xf numFmtId="0" fontId="1" fillId="0" borderId="0" xfId="27" applyFont="1" applyAlignment="1">
      <alignment horizontal="left" vertical="center" indent="1"/>
    </xf>
    <xf numFmtId="167" fontId="1" fillId="0" borderId="4" xfId="52" applyNumberFormat="1" applyFont="1" applyBorder="1" applyAlignment="1">
      <alignment horizontal="center" vertical="center"/>
    </xf>
    <xf numFmtId="0" fontId="1" fillId="0" borderId="4" xfId="27" applyFont="1" applyBorder="1" applyAlignment="1">
      <alignment horizontal="left" vertical="center" wrapText="1" indent="1"/>
    </xf>
    <xf numFmtId="0" fontId="1" fillId="0" borderId="0" xfId="27" applyFont="1" applyAlignment="1">
      <alignment horizontal="left" vertical="center" wrapText="1" indent="1"/>
    </xf>
    <xf numFmtId="167" fontId="1" fillId="0" borderId="0" xfId="52" applyNumberFormat="1" applyFont="1" applyAlignment="1">
      <alignment horizontal="center" vertical="center"/>
    </xf>
    <xf numFmtId="0" fontId="1" fillId="0" borderId="0" xfId="27" applyFont="1"/>
    <xf numFmtId="167" fontId="1" fillId="0" borderId="0" xfId="27" applyNumberFormat="1" applyFont="1" applyAlignment="1">
      <alignment horizontal="center" vertical="center"/>
    </xf>
    <xf numFmtId="0" fontId="1" fillId="0" borderId="0" xfId="27" quotePrefix="1" applyFont="1" applyAlignment="1">
      <alignment horizontal="left" vertical="center" wrapText="1" indent="1"/>
    </xf>
    <xf numFmtId="3" fontId="1" fillId="0" borderId="0" xfId="27" applyNumberFormat="1" applyFont="1" applyAlignment="1">
      <alignment horizontal="left" vertical="center" indent="1"/>
    </xf>
    <xf numFmtId="166" fontId="1" fillId="0" borderId="0" xfId="27" applyNumberFormat="1" applyFont="1" applyAlignment="1">
      <alignment horizontal="center" vertical="center"/>
    </xf>
    <xf numFmtId="0" fontId="1" fillId="0" borderId="0" xfId="27" applyFont="1" applyAlignment="1">
      <alignment vertical="center"/>
    </xf>
    <xf numFmtId="176" fontId="1" fillId="0" borderId="0" xfId="71" applyNumberFormat="1" applyFont="1" applyAlignment="1">
      <alignment vertical="top"/>
    </xf>
    <xf numFmtId="173" fontId="1" fillId="0" borderId="0" xfId="52" applyNumberFormat="1" applyFont="1" applyAlignment="1">
      <alignment horizontal="right" vertical="center" indent="1"/>
    </xf>
    <xf numFmtId="0" fontId="1" fillId="0" borderId="0" xfId="27" applyFont="1" applyAlignment="1">
      <alignment horizontal="center"/>
    </xf>
    <xf numFmtId="3" fontId="1" fillId="0" borderId="10" xfId="0" applyNumberFormat="1" applyFont="1" applyBorder="1" applyAlignment="1">
      <alignment wrapText="1"/>
    </xf>
    <xf numFmtId="3" fontId="1" fillId="0" borderId="10" xfId="0" applyNumberFormat="1" applyFont="1" applyBorder="1" applyAlignment="1">
      <alignment horizontal="left" wrapText="1"/>
    </xf>
    <xf numFmtId="0" fontId="1" fillId="0" borderId="0" xfId="0" applyFont="1" applyAlignment="1">
      <alignment horizontal="left" wrapText="1"/>
    </xf>
    <xf numFmtId="0" fontId="13" fillId="3" borderId="0" xfId="61" applyFont="1" applyFill="1" applyAlignment="1">
      <alignment vertical="center"/>
    </xf>
    <xf numFmtId="0" fontId="13" fillId="3" borderId="0" xfId="61" applyFont="1" applyFill="1"/>
    <xf numFmtId="0" fontId="1" fillId="0" borderId="0" xfId="43" applyFont="1"/>
    <xf numFmtId="0" fontId="1" fillId="0" borderId="0" xfId="43" applyFont="1" applyBorder="1"/>
    <xf numFmtId="0" fontId="1" fillId="0" borderId="0" xfId="43" applyFont="1" applyFill="1"/>
    <xf numFmtId="167" fontId="1" fillId="0" borderId="27" xfId="43" applyNumberFormat="1" applyFont="1" applyBorder="1" applyAlignment="1">
      <alignment horizontal="right" vertical="center" indent="1"/>
    </xf>
    <xf numFmtId="1" fontId="1" fillId="0" borderId="0" xfId="43" applyNumberFormat="1" applyFont="1" applyFill="1" applyBorder="1" applyAlignment="1">
      <alignment horizontal="right" vertical="center" indent="1"/>
    </xf>
    <xf numFmtId="167" fontId="1" fillId="0" borderId="0" xfId="43" applyNumberFormat="1" applyFont="1" applyFill="1" applyBorder="1" applyAlignment="1">
      <alignment horizontal="right" vertical="center" indent="1"/>
    </xf>
    <xf numFmtId="167" fontId="1" fillId="0" borderId="0" xfId="43" applyNumberFormat="1" applyFont="1" applyAlignment="1">
      <alignment horizontal="right" vertical="center" indent="1"/>
    </xf>
    <xf numFmtId="0" fontId="1" fillId="0" borderId="0" xfId="43" applyFont="1" applyFill="1" applyBorder="1" applyAlignment="1">
      <alignment horizontal="right" vertical="center" indent="1"/>
    </xf>
    <xf numFmtId="0" fontId="1" fillId="0" borderId="0" xfId="43" applyFont="1" applyFill="1" applyBorder="1" applyAlignment="1">
      <alignment horizontal="left" vertical="center" indent="1"/>
    </xf>
    <xf numFmtId="167" fontId="1" fillId="0" borderId="3" xfId="43" applyNumberFormat="1" applyFont="1" applyFill="1" applyBorder="1" applyAlignment="1">
      <alignment horizontal="right" vertical="center" indent="1"/>
    </xf>
    <xf numFmtId="1" fontId="1" fillId="0" borderId="0" xfId="43" applyNumberFormat="1" applyFont="1" applyBorder="1" applyAlignment="1">
      <alignment horizontal="right" vertical="center" indent="1"/>
    </xf>
    <xf numFmtId="0" fontId="1" fillId="0" borderId="0" xfId="43" applyFont="1" applyBorder="1" applyAlignment="1">
      <alignment horizontal="right" vertical="center" indent="1"/>
    </xf>
    <xf numFmtId="0" fontId="1" fillId="0" borderId="0" xfId="43" applyFont="1" applyBorder="1" applyAlignment="1">
      <alignment horizontal="left" vertical="center" indent="1"/>
    </xf>
    <xf numFmtId="0" fontId="1" fillId="0" borderId="0" xfId="4" applyFont="1"/>
    <xf numFmtId="0" fontId="1" fillId="0" borderId="0" xfId="4" applyFont="1" applyAlignment="1">
      <alignment horizontal="right"/>
    </xf>
    <xf numFmtId="0" fontId="1" fillId="0" borderId="0" xfId="4" applyFont="1" applyAlignment="1">
      <alignment horizontal="left"/>
    </xf>
    <xf numFmtId="3" fontId="1" fillId="0" borderId="3" xfId="4" applyNumberFormat="1" applyFont="1" applyBorder="1" applyAlignment="1">
      <alignment horizontal="right" vertical="center"/>
    </xf>
    <xf numFmtId="0" fontId="1" fillId="0" borderId="3" xfId="4" applyFont="1" applyBorder="1" applyAlignment="1">
      <alignment vertical="center"/>
    </xf>
    <xf numFmtId="3" fontId="1" fillId="0" borderId="0" xfId="4" applyNumberFormat="1" applyFont="1" applyAlignment="1">
      <alignment horizontal="right" vertical="center"/>
    </xf>
    <xf numFmtId="0" fontId="1" fillId="0" borderId="0" xfId="4" applyFont="1" applyAlignment="1">
      <alignment vertical="center"/>
    </xf>
    <xf numFmtId="0" fontId="1" fillId="0" borderId="0" xfId="4" applyFont="1" applyAlignment="1">
      <alignment horizontal="left" vertical="center"/>
    </xf>
    <xf numFmtId="0" fontId="1" fillId="0" borderId="3" xfId="4" applyFont="1" applyBorder="1" applyAlignment="1">
      <alignment horizontal="left" vertical="center"/>
    </xf>
    <xf numFmtId="0" fontId="1" fillId="0" borderId="0" xfId="4" applyFont="1" applyAlignment="1">
      <alignment wrapText="1"/>
    </xf>
    <xf numFmtId="0" fontId="1" fillId="0" borderId="0" xfId="4" applyFont="1" applyAlignment="1">
      <alignment horizontal="right" wrapText="1"/>
    </xf>
    <xf numFmtId="3" fontId="1" fillId="0" borderId="0" xfId="4" applyNumberFormat="1" applyFont="1" applyAlignment="1">
      <alignment horizontal="right"/>
    </xf>
    <xf numFmtId="3" fontId="1" fillId="0" borderId="0" xfId="4" applyNumberFormat="1" applyFont="1" applyAlignment="1">
      <alignment horizontal="right" vertical="center" wrapText="1"/>
    </xf>
    <xf numFmtId="3" fontId="96" fillId="0" borderId="0" xfId="0" applyNumberFormat="1" applyFont="1"/>
    <xf numFmtId="9" fontId="42" fillId="0" borderId="0" xfId="89" applyFont="1"/>
    <xf numFmtId="0" fontId="1" fillId="0" borderId="0" xfId="34" applyFont="1" applyFill="1" applyBorder="1"/>
    <xf numFmtId="3" fontId="1" fillId="0" borderId="0" xfId="34" applyNumberFormat="1" applyFont="1" applyFill="1"/>
    <xf numFmtId="0" fontId="1" fillId="0" borderId="0" xfId="1" applyFont="1" applyAlignment="1">
      <alignment horizontal="left" vertical="center" wrapText="1" indent="1"/>
    </xf>
    <xf numFmtId="0" fontId="1" fillId="0" borderId="0" xfId="42" applyFont="1"/>
    <xf numFmtId="0" fontId="8" fillId="0" borderId="4" xfId="1" applyFont="1" applyBorder="1" applyAlignment="1">
      <alignment vertical="center"/>
    </xf>
    <xf numFmtId="0" fontId="8" fillId="4" borderId="0" xfId="0" applyFont="1" applyFill="1" applyBorder="1"/>
    <xf numFmtId="0" fontId="51" fillId="4" borderId="0" xfId="0" applyFont="1" applyFill="1" applyBorder="1"/>
    <xf numFmtId="0" fontId="9" fillId="0" borderId="3" xfId="67" applyFont="1" applyBorder="1" applyAlignment="1">
      <alignment horizontal="right"/>
    </xf>
    <xf numFmtId="0" fontId="19" fillId="0" borderId="3" xfId="67" applyFont="1" applyBorder="1" applyAlignment="1">
      <alignment horizontal="right" vertical="center"/>
    </xf>
    <xf numFmtId="3" fontId="19" fillId="2" borderId="0" xfId="67" applyNumberFormat="1" applyFont="1" applyFill="1" applyAlignment="1">
      <alignment vertical="center"/>
    </xf>
    <xf numFmtId="1" fontId="19" fillId="2" borderId="0" xfId="67" applyNumberFormat="1" applyFont="1" applyFill="1" applyAlignment="1">
      <alignment vertical="center"/>
    </xf>
    <xf numFmtId="0" fontId="1" fillId="0" borderId="0" xfId="62" applyFont="1" applyAlignment="1" applyProtection="1"/>
    <xf numFmtId="166" fontId="8" fillId="0" borderId="4" xfId="1" applyNumberFormat="1" applyFont="1" applyBorder="1" applyAlignment="1">
      <alignment horizontal="center"/>
    </xf>
    <xf numFmtId="0" fontId="0" fillId="0" borderId="0" xfId="0" applyAlignment="1">
      <alignment vertical="center" wrapText="1"/>
    </xf>
    <xf numFmtId="0" fontId="56" fillId="3" borderId="0" xfId="61" applyFont="1" applyFill="1"/>
    <xf numFmtId="3" fontId="9" fillId="7" borderId="31" xfId="90" applyNumberFormat="1" applyFont="1" applyFill="1" applyBorder="1" applyAlignment="1" applyProtection="1">
      <alignment horizontal="left" vertical="center"/>
      <protection hidden="1"/>
    </xf>
    <xf numFmtId="0" fontId="3" fillId="0" borderId="0" xfId="72" applyFont="1"/>
    <xf numFmtId="0" fontId="25" fillId="0" borderId="0" xfId="67" applyFont="1" applyAlignment="1">
      <alignment horizontal="left"/>
    </xf>
    <xf numFmtId="165" fontId="1" fillId="3" borderId="0" xfId="68" applyNumberFormat="1" applyFont="1" applyFill="1"/>
    <xf numFmtId="3" fontId="9" fillId="7" borderId="33" xfId="90" applyNumberFormat="1" applyFont="1" applyFill="1" applyBorder="1" applyAlignment="1" applyProtection="1">
      <alignment horizontal="right" vertical="center"/>
      <protection hidden="1"/>
    </xf>
    <xf numFmtId="0" fontId="54" fillId="0" borderId="0" xfId="0" applyFont="1"/>
    <xf numFmtId="0" fontId="5" fillId="0" borderId="0" xfId="1" applyFont="1"/>
    <xf numFmtId="0" fontId="18" fillId="0" borderId="0" xfId="1" applyFont="1" applyAlignment="1">
      <alignment horizontal="left" vertical="top"/>
    </xf>
    <xf numFmtId="166" fontId="9" fillId="7" borderId="31" xfId="90" applyNumberFormat="1" applyFont="1" applyFill="1" applyBorder="1" applyAlignment="1" applyProtection="1">
      <alignment horizontal="right" vertical="center"/>
      <protection hidden="1"/>
    </xf>
    <xf numFmtId="165" fontId="1" fillId="3" borderId="0" xfId="0" applyNumberFormat="1" applyFont="1" applyFill="1"/>
    <xf numFmtId="0" fontId="5" fillId="0" borderId="0" xfId="42" applyFont="1" applyAlignment="1">
      <alignment horizontal="left"/>
    </xf>
    <xf numFmtId="0" fontId="5" fillId="0" borderId="0" xfId="42" applyFont="1" applyBorder="1" applyAlignment="1">
      <alignment horizontal="left"/>
    </xf>
    <xf numFmtId="0" fontId="2" fillId="0" borderId="0" xfId="42" applyFont="1" applyBorder="1" applyAlignment="1">
      <alignment horizontal="left"/>
    </xf>
    <xf numFmtId="0" fontId="33" fillId="0" borderId="0" xfId="42" applyFont="1" applyBorder="1" applyAlignment="1">
      <alignment horizontal="left"/>
    </xf>
    <xf numFmtId="178" fontId="5" fillId="0" borderId="0" xfId="42" applyNumberFormat="1" applyFont="1" applyAlignment="1">
      <alignment horizontal="left"/>
    </xf>
    <xf numFmtId="0" fontId="1" fillId="0" borderId="0" xfId="42" applyFont="1" applyAlignment="1">
      <alignment horizontal="left"/>
    </xf>
    <xf numFmtId="0" fontId="1" fillId="0" borderId="0" xfId="42" quotePrefix="1" applyFont="1" applyBorder="1" applyAlignment="1">
      <alignment horizontal="left"/>
    </xf>
    <xf numFmtId="9" fontId="91" fillId="9" borderId="10" xfId="0" applyNumberFormat="1" applyFont="1" applyFill="1" applyBorder="1" applyAlignment="1">
      <alignment horizontal="right" vertical="center"/>
    </xf>
    <xf numFmtId="0" fontId="8" fillId="0" borderId="29" xfId="1" applyFont="1" applyBorder="1" applyAlignment="1">
      <alignment horizontal="right"/>
    </xf>
    <xf numFmtId="0" fontId="20" fillId="3" borderId="18" xfId="0" applyFont="1" applyFill="1" applyBorder="1" applyAlignment="1">
      <alignment horizontal="right" vertical="center" wrapText="1" readingOrder="1"/>
    </xf>
    <xf numFmtId="0" fontId="30" fillId="3" borderId="0" xfId="5" applyFont="1" applyFill="1" applyAlignment="1">
      <alignment horizontal="left" indent="1"/>
    </xf>
    <xf numFmtId="0" fontId="25" fillId="3" borderId="0" xfId="0" applyFont="1" applyFill="1" applyAlignment="1">
      <alignment horizontal="left" indent="1"/>
    </xf>
    <xf numFmtId="10" fontId="1" fillId="3" borderId="0" xfId="0" applyNumberFormat="1" applyFont="1" applyFill="1"/>
    <xf numFmtId="0" fontId="1" fillId="3" borderId="0" xfId="0" applyFont="1" applyFill="1" applyAlignment="1">
      <alignment horizontal="right"/>
    </xf>
    <xf numFmtId="4" fontId="19" fillId="3" borderId="0" xfId="68" applyNumberFormat="1" applyFont="1" applyFill="1" applyAlignment="1" applyProtection="1">
      <alignment horizontal="right"/>
      <protection locked="0"/>
    </xf>
    <xf numFmtId="3" fontId="96" fillId="0" borderId="0" xfId="0" applyNumberFormat="1" applyFont="1" applyFill="1"/>
    <xf numFmtId="0" fontId="6" fillId="0" borderId="0" xfId="95" applyFont="1"/>
    <xf numFmtId="0" fontId="1" fillId="0" borderId="0" xfId="95" applyFont="1"/>
    <xf numFmtId="3" fontId="6" fillId="0" borderId="0" xfId="95" applyNumberFormat="1" applyFont="1"/>
    <xf numFmtId="0" fontId="1" fillId="0" borderId="0" xfId="95" applyFont="1" applyBorder="1"/>
    <xf numFmtId="3" fontId="1" fillId="0" borderId="0" xfId="95" applyNumberFormat="1" applyFont="1"/>
    <xf numFmtId="0" fontId="1" fillId="0" borderId="0" xfId="95" applyFont="1" applyAlignment="1">
      <alignment horizontal="right"/>
    </xf>
    <xf numFmtId="0" fontId="11" fillId="0" borderId="0" xfId="95" applyFont="1"/>
    <xf numFmtId="0" fontId="6" fillId="0" borderId="0" xfId="95" applyFont="1" applyAlignment="1">
      <alignment horizontal="right"/>
    </xf>
    <xf numFmtId="0" fontId="42" fillId="0" borderId="0" xfId="95" applyFont="1"/>
    <xf numFmtId="3" fontId="1" fillId="0" borderId="0" xfId="95" applyNumberFormat="1" applyFont="1" applyAlignment="1">
      <alignment horizontal="right"/>
    </xf>
    <xf numFmtId="0" fontId="13" fillId="0" borderId="0" xfId="95" applyFont="1"/>
    <xf numFmtId="0" fontId="1" fillId="0" borderId="0" xfId="95" applyFont="1" applyAlignment="1">
      <alignment horizontal="left" vertical="center" indent="1"/>
    </xf>
    <xf numFmtId="0" fontId="19" fillId="0" borderId="4" xfId="95" applyFont="1" applyBorder="1" applyAlignment="1">
      <alignment horizontal="right"/>
    </xf>
    <xf numFmtId="0" fontId="19" fillId="0" borderId="0" xfId="95" applyFont="1"/>
    <xf numFmtId="0" fontId="9" fillId="0" borderId="0" xfId="95" applyFont="1"/>
    <xf numFmtId="3" fontId="9" fillId="2" borderId="0" xfId="95" applyNumberFormat="1" applyFont="1" applyFill="1" applyAlignment="1">
      <alignment horizontal="right"/>
    </xf>
    <xf numFmtId="3" fontId="6" fillId="0" borderId="0" xfId="95" applyNumberFormat="1" applyFont="1" applyAlignment="1">
      <alignment horizontal="right"/>
    </xf>
    <xf numFmtId="3" fontId="6" fillId="0" borderId="0" xfId="95" applyNumberFormat="1" applyFont="1" applyAlignment="1">
      <alignment horizontal="left"/>
    </xf>
    <xf numFmtId="3" fontId="9" fillId="2" borderId="16" xfId="95" applyNumberFormat="1" applyFont="1" applyFill="1" applyBorder="1" applyAlignment="1">
      <alignment horizontal="right"/>
    </xf>
    <xf numFmtId="3" fontId="6" fillId="0" borderId="3" xfId="95" applyNumberFormat="1" applyFont="1" applyBorder="1" applyAlignment="1">
      <alignment horizontal="right"/>
    </xf>
    <xf numFmtId="3" fontId="9" fillId="7" borderId="31" xfId="90" applyNumberFormat="1" applyFont="1" applyFill="1" applyBorder="1" applyAlignment="1" applyProtection="1">
      <alignment horizontal="right"/>
      <protection hidden="1"/>
    </xf>
    <xf numFmtId="0" fontId="3" fillId="0" borderId="27" xfId="72" applyFont="1" applyBorder="1"/>
    <xf numFmtId="0" fontId="3" fillId="0" borderId="31" xfId="72" applyFont="1" applyBorder="1"/>
    <xf numFmtId="0" fontId="1" fillId="0" borderId="0" xfId="72" applyFont="1" applyAlignment="1">
      <alignment horizontal="left" vertical="center"/>
    </xf>
    <xf numFmtId="0" fontId="1" fillId="0" borderId="37" xfId="72" applyFont="1" applyBorder="1" applyAlignment="1">
      <alignment horizontal="left" vertical="center"/>
    </xf>
    <xf numFmtId="0" fontId="19" fillId="0" borderId="0" xfId="72" applyFont="1" applyAlignment="1">
      <alignment vertical="center"/>
    </xf>
    <xf numFmtId="2" fontId="19" fillId="0" borderId="0" xfId="72" applyNumberFormat="1" applyFont="1" applyAlignment="1">
      <alignment vertical="center"/>
    </xf>
    <xf numFmtId="0" fontId="3" fillId="0" borderId="33" xfId="72" applyFont="1" applyBorder="1"/>
    <xf numFmtId="3" fontId="11" fillId="0" borderId="0" xfId="72" applyNumberFormat="1" applyFont="1" applyAlignment="1">
      <alignment horizontal="right"/>
    </xf>
    <xf numFmtId="0" fontId="1" fillId="0" borderId="0" xfId="72" applyFont="1"/>
    <xf numFmtId="0" fontId="6" fillId="3" borderId="0" xfId="13" applyFont="1" applyFill="1" applyAlignment="1">
      <alignment vertical="center"/>
    </xf>
    <xf numFmtId="16" fontId="6" fillId="3" borderId="0" xfId="13" quotePrefix="1" applyNumberFormat="1" applyFont="1" applyFill="1" applyAlignment="1">
      <alignment horizontal="right" vertical="center"/>
    </xf>
    <xf numFmtId="0" fontId="6" fillId="3" borderId="10" xfId="13" applyFont="1" applyFill="1" applyBorder="1" applyAlignment="1">
      <alignment vertical="center"/>
    </xf>
    <xf numFmtId="16" fontId="6" fillId="3" borderId="10" xfId="13" quotePrefix="1" applyNumberFormat="1" applyFont="1" applyFill="1" applyBorder="1" applyAlignment="1">
      <alignment horizontal="right" vertical="center"/>
    </xf>
    <xf numFmtId="3" fontId="6" fillId="3" borderId="24" xfId="13" applyNumberFormat="1" applyFont="1" applyFill="1" applyBorder="1" applyAlignment="1">
      <alignment vertical="center"/>
    </xf>
    <xf numFmtId="3" fontId="6" fillId="3" borderId="24" xfId="13" applyNumberFormat="1" applyFont="1" applyFill="1" applyBorder="1" applyAlignment="1">
      <alignment horizontal="right" vertical="center"/>
    </xf>
    <xf numFmtId="3" fontId="6" fillId="3" borderId="0" xfId="13" applyNumberFormat="1" applyFont="1" applyFill="1" applyAlignment="1">
      <alignment vertical="center"/>
    </xf>
    <xf numFmtId="0" fontId="9" fillId="3" borderId="0" xfId="13" applyFont="1" applyFill="1" applyAlignment="1">
      <alignment horizontal="left" vertical="center"/>
    </xf>
    <xf numFmtId="3" fontId="9" fillId="2" borderId="10" xfId="13" applyNumberFormat="1" applyFont="1" applyFill="1" applyBorder="1" applyAlignment="1">
      <alignment vertical="center"/>
    </xf>
    <xf numFmtId="3" fontId="9" fillId="2" borderId="10" xfId="13" applyNumberFormat="1" applyFont="1" applyFill="1" applyBorder="1" applyAlignment="1">
      <alignment horizontal="right" vertical="center"/>
    </xf>
    <xf numFmtId="0" fontId="106" fillId="3" borderId="10" xfId="13" applyFont="1" applyFill="1" applyBorder="1" applyAlignment="1">
      <alignment horizontal="right" vertical="center"/>
    </xf>
    <xf numFmtId="0" fontId="6" fillId="3" borderId="24" xfId="13" applyFont="1" applyFill="1" applyBorder="1" applyAlignment="1">
      <alignment vertical="center"/>
    </xf>
    <xf numFmtId="16" fontId="106" fillId="3" borderId="24" xfId="13" quotePrefix="1" applyNumberFormat="1" applyFont="1" applyFill="1" applyBorder="1" applyAlignment="1">
      <alignment vertical="center"/>
    </xf>
    <xf numFmtId="0" fontId="6" fillId="3" borderId="24" xfId="13" applyFont="1" applyFill="1" applyBorder="1" applyAlignment="1"/>
    <xf numFmtId="3" fontId="6" fillId="3" borderId="24" xfId="13" applyNumberFormat="1" applyFont="1" applyFill="1" applyBorder="1" applyAlignment="1">
      <alignment horizontal="right"/>
    </xf>
    <xf numFmtId="3" fontId="11" fillId="3" borderId="24" xfId="13" applyNumberFormat="1" applyFont="1" applyFill="1" applyBorder="1" applyAlignment="1">
      <alignment horizontal="right"/>
    </xf>
    <xf numFmtId="0" fontId="9" fillId="3" borderId="24" xfId="13" applyFont="1" applyFill="1" applyBorder="1" applyAlignment="1">
      <alignment horizontal="left" vertical="center"/>
    </xf>
    <xf numFmtId="3" fontId="9" fillId="3" borderId="24" xfId="13" applyNumberFormat="1" applyFont="1" applyFill="1" applyBorder="1" applyAlignment="1">
      <alignment horizontal="right" vertical="center"/>
    </xf>
    <xf numFmtId="0" fontId="9" fillId="3" borderId="24" xfId="13" applyFont="1" applyFill="1" applyBorder="1" applyAlignment="1">
      <alignment vertical="center"/>
    </xf>
    <xf numFmtId="0" fontId="36" fillId="3" borderId="10" xfId="13" applyFont="1" applyFill="1" applyBorder="1" applyAlignment="1">
      <alignment horizontal="right" vertical="center"/>
    </xf>
    <xf numFmtId="0" fontId="9" fillId="2" borderId="24" xfId="13" applyFont="1" applyFill="1" applyBorder="1" applyAlignment="1">
      <alignment vertical="center"/>
    </xf>
    <xf numFmtId="3" fontId="9" fillId="2" borderId="24" xfId="13" applyNumberFormat="1" applyFont="1" applyFill="1" applyBorder="1" applyAlignment="1">
      <alignment horizontal="right" vertical="center"/>
    </xf>
    <xf numFmtId="0" fontId="6" fillId="3" borderId="0" xfId="13" applyFont="1" applyFill="1" applyAlignment="1">
      <alignment horizontal="right" vertical="center"/>
    </xf>
    <xf numFmtId="3" fontId="9" fillId="3" borderId="24" xfId="13" applyNumberFormat="1" applyFont="1" applyFill="1" applyBorder="1" applyAlignment="1">
      <alignment vertical="center"/>
    </xf>
    <xf numFmtId="0" fontId="9" fillId="3" borderId="10" xfId="13" applyFont="1" applyFill="1" applyBorder="1" applyAlignment="1">
      <alignment horizontal="left" vertical="center"/>
    </xf>
    <xf numFmtId="0" fontId="36" fillId="3" borderId="10" xfId="13" applyFont="1" applyFill="1" applyBorder="1" applyAlignment="1">
      <alignment horizontal="right"/>
    </xf>
    <xf numFmtId="0" fontId="6" fillId="3" borderId="0" xfId="41" applyFont="1" applyFill="1" applyAlignment="1">
      <alignment vertical="center"/>
    </xf>
    <xf numFmtId="0" fontId="9" fillId="3" borderId="0" xfId="13" applyFont="1" applyFill="1" applyAlignment="1">
      <alignment vertical="center"/>
    </xf>
    <xf numFmtId="0" fontId="36" fillId="3" borderId="10" xfId="13" quotePrefix="1" applyFont="1" applyFill="1" applyBorder="1" applyAlignment="1">
      <alignment horizontal="right" vertical="center"/>
    </xf>
    <xf numFmtId="3" fontId="6" fillId="2" borderId="24" xfId="13" applyNumberFormat="1" applyFont="1" applyFill="1" applyBorder="1" applyAlignment="1">
      <alignment horizontal="right" vertical="center"/>
    </xf>
    <xf numFmtId="0" fontId="6" fillId="2" borderId="0" xfId="13" applyFont="1" applyFill="1" applyAlignment="1">
      <alignment vertical="center"/>
    </xf>
    <xf numFmtId="0" fontId="6" fillId="2" borderId="10" xfId="13" applyFont="1" applyFill="1" applyBorder="1" applyAlignment="1">
      <alignment vertical="center"/>
    </xf>
    <xf numFmtId="3" fontId="6" fillId="2" borderId="10" xfId="13" applyNumberFormat="1" applyFont="1" applyFill="1" applyBorder="1" applyAlignment="1">
      <alignment horizontal="right" vertical="center"/>
    </xf>
    <xf numFmtId="0" fontId="1" fillId="0" borderId="0" xfId="88"/>
    <xf numFmtId="0" fontId="19" fillId="0" borderId="4" xfId="4" applyFont="1" applyBorder="1" applyAlignment="1">
      <alignment vertical="center"/>
    </xf>
    <xf numFmtId="3" fontId="6" fillId="3" borderId="0" xfId="12" applyNumberFormat="1" applyFont="1" applyFill="1" applyAlignment="1">
      <alignment horizontal="right" vertical="center"/>
    </xf>
    <xf numFmtId="3" fontId="6" fillId="3" borderId="3" xfId="12" applyNumberFormat="1" applyFont="1" applyFill="1" applyBorder="1" applyAlignment="1">
      <alignment horizontal="right" vertical="center"/>
    </xf>
    <xf numFmtId="3" fontId="9" fillId="3" borderId="16" xfId="12" applyNumberFormat="1" applyFont="1" applyFill="1" applyBorder="1" applyAlignment="1">
      <alignment horizontal="right" vertical="center"/>
    </xf>
    <xf numFmtId="3" fontId="9" fillId="3" borderId="1" xfId="12" applyNumberFormat="1" applyFont="1" applyFill="1" applyBorder="1" applyAlignment="1">
      <alignment horizontal="right" vertical="center"/>
    </xf>
    <xf numFmtId="3" fontId="6" fillId="3" borderId="10" xfId="12" applyNumberFormat="1" applyFont="1" applyFill="1" applyBorder="1" applyAlignment="1">
      <alignment horizontal="right" vertical="center"/>
    </xf>
    <xf numFmtId="0" fontId="6" fillId="3" borderId="3" xfId="13" applyFont="1" applyFill="1" applyBorder="1" applyAlignment="1">
      <alignment horizontal="right" vertical="center"/>
    </xf>
    <xf numFmtId="0" fontId="6" fillId="3" borderId="24" xfId="12" applyFont="1" applyFill="1" applyBorder="1" applyAlignment="1">
      <alignment horizontal="right" vertical="center"/>
    </xf>
    <xf numFmtId="0" fontId="11" fillId="3" borderId="24" xfId="12" applyFont="1" applyFill="1" applyBorder="1" applyAlignment="1">
      <alignment horizontal="right" vertical="center"/>
    </xf>
    <xf numFmtId="0" fontId="6" fillId="3" borderId="3" xfId="12" applyFont="1" applyFill="1" applyBorder="1" applyAlignment="1">
      <alignment horizontal="right" vertical="center" wrapText="1"/>
    </xf>
    <xf numFmtId="0" fontId="1" fillId="5" borderId="0" xfId="0" applyFont="1" applyFill="1" applyAlignment="1">
      <alignment vertical="center"/>
    </xf>
    <xf numFmtId="0" fontId="54" fillId="0" borderId="0" xfId="27" applyFont="1" applyAlignment="1">
      <alignment vertical="center"/>
    </xf>
    <xf numFmtId="0" fontId="25" fillId="0" borderId="0" xfId="27" applyFont="1" applyAlignment="1">
      <alignment horizontal="right" vertical="center" indent="1"/>
    </xf>
    <xf numFmtId="0" fontId="19" fillId="0" borderId="0" xfId="42" applyFont="1"/>
    <xf numFmtId="0" fontId="86" fillId="0" borderId="0" xfId="67" applyFont="1"/>
    <xf numFmtId="3" fontId="89" fillId="0" borderId="0" xfId="0" applyNumberFormat="1" applyFont="1"/>
    <xf numFmtId="3" fontId="107" fillId="0" borderId="0" xfId="0" applyNumberFormat="1" applyFont="1" applyAlignment="1">
      <alignment horizontal="right"/>
    </xf>
    <xf numFmtId="3" fontId="11" fillId="0" borderId="0" xfId="95" applyNumberFormat="1" applyFont="1"/>
    <xf numFmtId="3" fontId="6" fillId="0" borderId="0" xfId="95" applyNumberFormat="1" applyFont="1" applyAlignment="1">
      <alignment horizontal="right" indent="1"/>
    </xf>
    <xf numFmtId="0" fontId="89" fillId="0" borderId="0" xfId="0" applyFont="1"/>
    <xf numFmtId="0" fontId="103" fillId="0" borderId="0" xfId="95" applyFont="1"/>
    <xf numFmtId="0" fontId="1" fillId="0" borderId="0" xfId="95" applyFont="1" applyAlignment="1">
      <alignment horizontal="left" indent="1"/>
    </xf>
    <xf numFmtId="0" fontId="1" fillId="0" borderId="0" xfId="95" applyFont="1" applyAlignment="1">
      <alignment horizontal="right" indent="1"/>
    </xf>
    <xf numFmtId="0" fontId="1" fillId="0" borderId="0" xfId="1" applyFont="1" applyAlignment="1">
      <alignment horizontal="center" vertical="center"/>
    </xf>
    <xf numFmtId="3" fontId="9" fillId="2" borderId="10" xfId="13" applyNumberFormat="1" applyFont="1" applyFill="1" applyBorder="1" applyAlignment="1">
      <alignment horizontal="right"/>
    </xf>
    <xf numFmtId="0" fontId="51" fillId="3" borderId="0" xfId="0" applyFont="1" applyFill="1"/>
    <xf numFmtId="0" fontId="22" fillId="0" borderId="0" xfId="61" applyFont="1"/>
    <xf numFmtId="3" fontId="19" fillId="2" borderId="55" xfId="4" applyNumberFormat="1" applyFont="1" applyFill="1" applyBorder="1" applyAlignment="1">
      <alignment horizontal="right" vertical="center"/>
    </xf>
    <xf numFmtId="167" fontId="19" fillId="7" borderId="0" xfId="43" applyNumberFormat="1" applyFont="1" applyFill="1" applyAlignment="1">
      <alignment horizontal="center" vertical="center"/>
    </xf>
    <xf numFmtId="167" fontId="1" fillId="0" borderId="0" xfId="43" applyNumberFormat="1" applyFont="1" applyAlignment="1">
      <alignment horizontal="center" vertical="center"/>
    </xf>
    <xf numFmtId="167" fontId="1" fillId="0" borderId="27" xfId="43" applyNumberFormat="1" applyFont="1" applyBorder="1" applyAlignment="1">
      <alignment horizontal="center" vertical="center"/>
    </xf>
    <xf numFmtId="9" fontId="1" fillId="0" borderId="0" xfId="43" applyNumberFormat="1" applyFont="1" applyFill="1" applyBorder="1" applyAlignment="1">
      <alignment horizontal="right" vertical="center" indent="1"/>
    </xf>
    <xf numFmtId="9" fontId="1" fillId="0" borderId="3" xfId="43" applyNumberFormat="1" applyFont="1" applyFill="1" applyBorder="1" applyAlignment="1">
      <alignment horizontal="right" vertical="center" indent="1"/>
    </xf>
    <xf numFmtId="9" fontId="1" fillId="0" borderId="0" xfId="68" applyFont="1" applyFill="1" applyBorder="1" applyAlignment="1">
      <alignment horizontal="right" vertical="center" indent="1"/>
    </xf>
    <xf numFmtId="9" fontId="1" fillId="0" borderId="3" xfId="68" applyFont="1" applyFill="1" applyBorder="1" applyAlignment="1">
      <alignment horizontal="right" vertical="center" indent="1"/>
    </xf>
    <xf numFmtId="9" fontId="1" fillId="0" borderId="0" xfId="43" applyNumberFormat="1" applyFont="1" applyAlignment="1">
      <alignment horizontal="center" vertical="center"/>
    </xf>
    <xf numFmtId="9" fontId="1" fillId="0" borderId="27" xfId="43" applyNumberFormat="1" applyFont="1" applyBorder="1" applyAlignment="1">
      <alignment horizontal="center" vertical="center"/>
    </xf>
    <xf numFmtId="9" fontId="19" fillId="7" borderId="0" xfId="43" applyNumberFormat="1" applyFont="1" applyFill="1" applyAlignment="1">
      <alignment horizontal="center" vertical="center"/>
    </xf>
    <xf numFmtId="9" fontId="1" fillId="0" borderId="0" xfId="68" applyFont="1" applyAlignment="1">
      <alignment horizontal="center" vertical="center"/>
    </xf>
    <xf numFmtId="9" fontId="1" fillId="0" borderId="3" xfId="68" applyFont="1" applyBorder="1" applyAlignment="1">
      <alignment horizontal="center" vertical="center"/>
    </xf>
    <xf numFmtId="167" fontId="1" fillId="0" borderId="3" xfId="43" applyNumberFormat="1" applyFont="1" applyBorder="1" applyAlignment="1">
      <alignment horizontal="center" vertical="center"/>
    </xf>
    <xf numFmtId="49" fontId="5" fillId="0" borderId="0" xfId="42" applyNumberFormat="1" applyFont="1" applyAlignment="1"/>
    <xf numFmtId="0" fontId="5" fillId="0" borderId="0" xfId="42" applyFont="1" applyAlignment="1"/>
    <xf numFmtId="49" fontId="1" fillId="0" borderId="0" xfId="42" applyNumberFormat="1" applyFont="1" applyAlignment="1"/>
    <xf numFmtId="49" fontId="2" fillId="0" borderId="0" xfId="42" applyNumberFormat="1" applyFont="1" applyAlignment="1"/>
    <xf numFmtId="0" fontId="25" fillId="0" borderId="0" xfId="4" applyFont="1" applyAlignment="1">
      <alignment horizontal="left"/>
    </xf>
    <xf numFmtId="3" fontId="9" fillId="2" borderId="0" xfId="4" applyNumberFormat="1" applyFont="1" applyFill="1" applyAlignment="1">
      <alignment horizontal="right" vertical="center"/>
    </xf>
    <xf numFmtId="0" fontId="19" fillId="2" borderId="55" xfId="4" applyFont="1" applyFill="1" applyBorder="1" applyAlignment="1">
      <alignment vertical="center"/>
    </xf>
    <xf numFmtId="3" fontId="9" fillId="2" borderId="55" xfId="4" applyNumberFormat="1" applyFont="1" applyFill="1" applyBorder="1" applyAlignment="1">
      <alignment horizontal="right" vertical="center"/>
    </xf>
    <xf numFmtId="0" fontId="9" fillId="3" borderId="16" xfId="12" applyFont="1" applyFill="1" applyBorder="1" applyAlignment="1">
      <alignment horizontal="left" vertical="center" wrapText="1"/>
    </xf>
    <xf numFmtId="0" fontId="9" fillId="3" borderId="16" xfId="12" applyFont="1" applyFill="1" applyBorder="1" applyAlignment="1">
      <alignment vertical="center" wrapText="1"/>
    </xf>
    <xf numFmtId="0" fontId="9" fillId="3" borderId="16" xfId="12" applyFont="1" applyFill="1" applyBorder="1" applyAlignment="1">
      <alignment vertical="center"/>
    </xf>
    <xf numFmtId="0" fontId="9" fillId="3" borderId="16" xfId="12" applyFont="1" applyFill="1" applyBorder="1" applyAlignment="1">
      <alignment horizontal="left" vertical="center"/>
    </xf>
    <xf numFmtId="0" fontId="13" fillId="0" borderId="0" xfId="43" applyFont="1" applyBorder="1" applyAlignment="1"/>
    <xf numFmtId="0" fontId="17" fillId="0" borderId="0" xfId="43" applyFont="1" applyBorder="1" applyAlignment="1">
      <alignment vertical="center"/>
    </xf>
    <xf numFmtId="0" fontId="17" fillId="0" borderId="3" xfId="43" applyFont="1" applyBorder="1" applyAlignment="1">
      <alignment vertical="center"/>
    </xf>
    <xf numFmtId="166" fontId="6" fillId="0" borderId="33" xfId="90" applyNumberFormat="1" applyFont="1" applyBorder="1" applyAlignment="1" applyProtection="1">
      <alignment horizontal="right"/>
      <protection hidden="1"/>
    </xf>
    <xf numFmtId="166" fontId="6" fillId="0" borderId="0" xfId="90" applyNumberFormat="1" applyFont="1" applyAlignment="1" applyProtection="1">
      <alignment horizontal="right"/>
      <protection hidden="1"/>
    </xf>
    <xf numFmtId="0" fontId="6" fillId="0" borderId="0" xfId="90" applyFont="1" applyAlignment="1" applyProtection="1">
      <alignment vertical="center"/>
      <protection hidden="1"/>
    </xf>
    <xf numFmtId="9" fontId="6" fillId="0" borderId="45" xfId="93" applyFont="1" applyBorder="1" applyAlignment="1" applyProtection="1">
      <alignment horizontal="right"/>
      <protection hidden="1"/>
    </xf>
    <xf numFmtId="9" fontId="6" fillId="0" borderId="45" xfId="91" applyFont="1" applyBorder="1" applyAlignment="1" applyProtection="1">
      <alignment horizontal="right"/>
      <protection hidden="1"/>
    </xf>
    <xf numFmtId="9" fontId="6" fillId="0" borderId="34" xfId="91" applyFont="1" applyBorder="1" applyAlignment="1" applyProtection="1">
      <alignment horizontal="right"/>
      <protection hidden="1"/>
    </xf>
    <xf numFmtId="9" fontId="6" fillId="0" borderId="35" xfId="91" applyFont="1" applyBorder="1" applyAlignment="1" applyProtection="1">
      <alignment horizontal="right"/>
      <protection hidden="1"/>
    </xf>
    <xf numFmtId="0" fontId="6" fillId="0" borderId="31" xfId="90" applyFont="1" applyBorder="1" applyAlignment="1" applyProtection="1">
      <alignment vertical="center"/>
      <protection hidden="1"/>
    </xf>
    <xf numFmtId="0" fontId="9" fillId="0" borderId="44" xfId="90" applyFont="1" applyBorder="1" applyAlignment="1" applyProtection="1">
      <alignment horizontal="right" vertical="center" wrapText="1"/>
      <protection hidden="1"/>
    </xf>
    <xf numFmtId="2" fontId="9" fillId="0" borderId="36" xfId="90" applyNumberFormat="1" applyFont="1" applyBorder="1" applyAlignment="1" applyProtection="1">
      <alignment horizontal="right" vertical="center" wrapText="1"/>
      <protection hidden="1"/>
    </xf>
    <xf numFmtId="0" fontId="9" fillId="0" borderId="33" xfId="90" applyFont="1" applyBorder="1" applyAlignment="1" applyProtection="1">
      <alignment vertical="center"/>
      <protection hidden="1"/>
    </xf>
    <xf numFmtId="0" fontId="9" fillId="0" borderId="0" xfId="90" applyFont="1" applyAlignment="1" applyProtection="1">
      <alignment vertical="center"/>
      <protection hidden="1"/>
    </xf>
    <xf numFmtId="0" fontId="6" fillId="0" borderId="32" xfId="90" applyFont="1" applyBorder="1" applyAlignment="1" applyProtection="1">
      <alignment horizontal="right" vertical="center" wrapText="1"/>
      <protection hidden="1"/>
    </xf>
    <xf numFmtId="3" fontId="6" fillId="0" borderId="0" xfId="90" applyNumberFormat="1" applyFont="1" applyAlignment="1" applyProtection="1">
      <alignment horizontal="right"/>
      <protection hidden="1"/>
    </xf>
    <xf numFmtId="3" fontId="6" fillId="0" borderId="33" xfId="90" applyNumberFormat="1" applyFont="1" applyBorder="1" applyAlignment="1" applyProtection="1">
      <alignment horizontal="right"/>
      <protection hidden="1"/>
    </xf>
    <xf numFmtId="3" fontId="6" fillId="0" borderId="34" xfId="90" applyNumberFormat="1" applyFont="1" applyBorder="1" applyAlignment="1" applyProtection="1">
      <alignment horizontal="right"/>
      <protection hidden="1"/>
    </xf>
    <xf numFmtId="3" fontId="6" fillId="0" borderId="31" xfId="90" applyNumberFormat="1" applyFont="1" applyBorder="1" applyAlignment="1" applyProtection="1">
      <alignment horizontal="right"/>
      <protection hidden="1"/>
    </xf>
    <xf numFmtId="9" fontId="6" fillId="0" borderId="32" xfId="91" quotePrefix="1" applyFont="1" applyBorder="1" applyAlignment="1" applyProtection="1">
      <alignment horizontal="right"/>
      <protection hidden="1"/>
    </xf>
    <xf numFmtId="9" fontId="6" fillId="0" borderId="32" xfId="91" applyFont="1" applyBorder="1" applyAlignment="1" applyProtection="1">
      <alignment horizontal="right"/>
      <protection hidden="1"/>
    </xf>
    <xf numFmtId="3" fontId="6" fillId="0" borderId="0" xfId="34" applyNumberFormat="1" applyFont="1"/>
    <xf numFmtId="3" fontId="9" fillId="0" borderId="16" xfId="34" applyNumberFormat="1" applyFont="1" applyBorder="1"/>
    <xf numFmtId="0" fontId="6" fillId="0" borderId="0" xfId="0" applyFont="1" applyAlignment="1">
      <alignment vertical="center"/>
    </xf>
    <xf numFmtId="0" fontId="6" fillId="0" borderId="0" xfId="0" applyFont="1"/>
    <xf numFmtId="0" fontId="6" fillId="0" borderId="0" xfId="4" applyFont="1"/>
    <xf numFmtId="0" fontId="1" fillId="0" borderId="0" xfId="42" applyFont="1" applyAlignment="1">
      <alignment horizontal="left" vertical="center" wrapText="1"/>
    </xf>
    <xf numFmtId="0" fontId="1" fillId="0" borderId="0" xfId="42" applyFont="1" applyAlignment="1">
      <alignment vertical="center"/>
    </xf>
    <xf numFmtId="9" fontId="14" fillId="0" borderId="0" xfId="3" applyFont="1" applyAlignment="1">
      <alignment vertical="center"/>
    </xf>
    <xf numFmtId="0" fontId="12" fillId="0" borderId="0" xfId="42" applyFont="1"/>
    <xf numFmtId="0" fontId="14" fillId="0" borderId="0" xfId="42" applyFont="1" applyAlignment="1">
      <alignment vertical="center"/>
    </xf>
    <xf numFmtId="0" fontId="12" fillId="0" borderId="0" xfId="42" applyFont="1" applyAlignment="1">
      <alignment vertical="top"/>
    </xf>
    <xf numFmtId="3" fontId="13" fillId="0" borderId="0" xfId="36" applyNumberFormat="1" applyFont="1" applyAlignment="1">
      <alignment horizontal="left"/>
    </xf>
    <xf numFmtId="3" fontId="15" fillId="0" borderId="0" xfId="36" applyNumberFormat="1" applyFont="1" applyAlignment="1">
      <alignment horizontal="left"/>
    </xf>
    <xf numFmtId="167" fontId="19" fillId="0" borderId="0" xfId="42" applyNumberFormat="1" applyFont="1" applyAlignment="1">
      <alignment horizontal="right" vertical="center" indent="1"/>
    </xf>
    <xf numFmtId="170" fontId="19" fillId="0" borderId="0" xfId="50" applyNumberFormat="1" applyFont="1" applyAlignment="1">
      <alignment horizontal="right" vertical="center"/>
    </xf>
    <xf numFmtId="167" fontId="19" fillId="0" borderId="0" xfId="42" applyNumberFormat="1" applyFont="1" applyAlignment="1">
      <alignment horizontal="right" vertical="center"/>
    </xf>
    <xf numFmtId="170" fontId="1" fillId="0" borderId="0" xfId="50" applyNumberFormat="1" applyFont="1" applyAlignment="1">
      <alignment horizontal="center" vertical="center"/>
    </xf>
    <xf numFmtId="0" fontId="1" fillId="0" borderId="0" xfId="42" applyFont="1" applyAlignment="1">
      <alignment horizontal="left" vertical="center" wrapText="1" indent="1"/>
    </xf>
    <xf numFmtId="167" fontId="1" fillId="0" borderId="0" xfId="42" applyNumberFormat="1" applyFont="1" applyAlignment="1">
      <alignment horizontal="center" vertical="center"/>
    </xf>
    <xf numFmtId="0" fontId="1" fillId="0" borderId="0" xfId="42" applyFont="1" applyAlignment="1">
      <alignment horizontal="left" vertical="center" indent="1"/>
    </xf>
    <xf numFmtId="173" fontId="1" fillId="0" borderId="0" xfId="50" applyNumberFormat="1" applyFont="1" applyAlignment="1">
      <alignment horizontal="right" vertical="center" indent="1"/>
    </xf>
    <xf numFmtId="167" fontId="1" fillId="0" borderId="0" xfId="50" applyNumberFormat="1" applyFont="1" applyAlignment="1">
      <alignment horizontal="center" vertical="center"/>
    </xf>
    <xf numFmtId="0" fontId="20" fillId="0" borderId="0" xfId="42" applyFont="1" applyAlignment="1">
      <alignment horizontal="left" vertical="center" wrapText="1" indent="1" readingOrder="1"/>
    </xf>
    <xf numFmtId="0" fontId="59" fillId="0" borderId="0" xfId="42" applyFont="1" applyAlignment="1">
      <alignment vertical="center"/>
    </xf>
    <xf numFmtId="0" fontId="20" fillId="0" borderId="0" xfId="42" applyFont="1" applyAlignment="1">
      <alignment horizontal="center" vertical="center" wrapText="1" readingOrder="1"/>
    </xf>
    <xf numFmtId="0" fontId="20" fillId="0" borderId="0" xfId="42" applyFont="1" applyAlignment="1">
      <alignment vertical="center" readingOrder="1"/>
    </xf>
    <xf numFmtId="0" fontId="1" fillId="0" borderId="0" xfId="42" applyFont="1" applyAlignment="1">
      <alignment horizontal="left" vertical="top" wrapText="1"/>
    </xf>
    <xf numFmtId="0" fontId="1" fillId="0" borderId="0" xfId="42" applyFont="1" applyAlignment="1">
      <alignment vertical="top"/>
    </xf>
    <xf numFmtId="9" fontId="20" fillId="0" borderId="0" xfId="3" applyFont="1" applyAlignment="1">
      <alignment horizontal="center" vertical="center" wrapText="1" readingOrder="1"/>
    </xf>
    <xf numFmtId="9" fontId="20" fillId="0" borderId="0" xfId="3" applyFont="1" applyAlignment="1">
      <alignment vertical="center" readingOrder="1"/>
    </xf>
    <xf numFmtId="3" fontId="1" fillId="0" borderId="0" xfId="42" applyNumberFormat="1" applyFont="1" applyAlignment="1">
      <alignment vertical="center"/>
    </xf>
    <xf numFmtId="0" fontId="20" fillId="0" borderId="0" xfId="42" applyFont="1" applyAlignment="1">
      <alignment horizontal="left" vertical="center" wrapText="1" readingOrder="1"/>
    </xf>
    <xf numFmtId="0" fontId="20" fillId="0" borderId="0" xfId="42" applyFont="1" applyAlignment="1">
      <alignment horizontal="center" vertical="center" readingOrder="1"/>
    </xf>
    <xf numFmtId="0" fontId="20" fillId="0" borderId="0" xfId="42" applyFont="1" applyAlignment="1">
      <alignment horizontal="left" vertical="center" readingOrder="1"/>
    </xf>
    <xf numFmtId="0" fontId="6" fillId="0" borderId="0" xfId="42" applyFont="1" applyAlignment="1">
      <alignment horizontal="center" vertical="center" wrapText="1" readingOrder="1"/>
    </xf>
    <xf numFmtId="0" fontId="6" fillId="0" borderId="0" xfId="42" applyFont="1" applyAlignment="1">
      <alignment horizontal="left" vertical="center" wrapText="1" readingOrder="1"/>
    </xf>
    <xf numFmtId="0" fontId="6" fillId="0" borderId="0" xfId="42" applyFont="1" applyAlignment="1">
      <alignment vertical="center" readingOrder="1"/>
    </xf>
    <xf numFmtId="0" fontId="6" fillId="0" borderId="0" xfId="42" applyFont="1" applyAlignment="1">
      <alignment horizontal="center" vertical="center" readingOrder="1"/>
    </xf>
    <xf numFmtId="0" fontId="6" fillId="0" borderId="0" xfId="42" applyFont="1" applyAlignment="1">
      <alignment horizontal="left" vertical="center" readingOrder="1"/>
    </xf>
    <xf numFmtId="3" fontId="1" fillId="0" borderId="0" xfId="42" applyNumberFormat="1" applyFont="1" applyAlignment="1">
      <alignment horizontal="left" vertical="center"/>
    </xf>
    <xf numFmtId="3" fontId="1" fillId="0" borderId="0" xfId="42" applyNumberFormat="1" applyFont="1"/>
    <xf numFmtId="3" fontId="1" fillId="0" borderId="0" xfId="42" applyNumberFormat="1" applyFont="1" applyAlignment="1">
      <alignment horizontal="center"/>
    </xf>
    <xf numFmtId="0" fontId="6" fillId="0" borderId="0" xfId="42" applyFont="1" applyAlignment="1">
      <alignment horizontal="left" wrapText="1" indent="1" readingOrder="1"/>
    </xf>
    <xf numFmtId="0" fontId="20" fillId="0" borderId="0" xfId="42" applyFont="1" applyAlignment="1">
      <alignment vertical="center" wrapText="1" readingOrder="1"/>
    </xf>
    <xf numFmtId="0" fontId="6" fillId="0" borderId="0" xfId="42" applyFont="1" applyAlignment="1">
      <alignment horizontal="left" vertical="center" wrapText="1" indent="1" readingOrder="1"/>
    </xf>
    <xf numFmtId="0" fontId="23" fillId="0" borderId="0" xfId="42" applyFont="1" applyAlignment="1">
      <alignment horizontal="left" vertical="center" readingOrder="1"/>
    </xf>
    <xf numFmtId="3" fontId="1" fillId="0" borderId="0" xfId="67" applyNumberFormat="1" applyFont="1"/>
    <xf numFmtId="0" fontId="25" fillId="0" borderId="0" xfId="67" applyFont="1"/>
    <xf numFmtId="3" fontId="19" fillId="2" borderId="0" xfId="67" applyNumberFormat="1" applyFont="1" applyFill="1" applyAlignment="1">
      <alignment horizontal="right" vertical="center" indent="1"/>
    </xf>
    <xf numFmtId="1" fontId="19" fillId="2" borderId="0" xfId="67" applyNumberFormat="1" applyFont="1" applyFill="1" applyAlignment="1">
      <alignment horizontal="right" vertical="center" indent="1"/>
    </xf>
    <xf numFmtId="0" fontId="19" fillId="2" borderId="0" xfId="67" applyFont="1" applyFill="1" applyAlignment="1">
      <alignment horizontal="left" indent="1"/>
    </xf>
    <xf numFmtId="0" fontId="26" fillId="3" borderId="0" xfId="67" applyFont="1" applyFill="1" applyAlignment="1">
      <alignment vertical="top"/>
    </xf>
    <xf numFmtId="1" fontId="1" fillId="0" borderId="3" xfId="67" applyNumberFormat="1" applyFont="1" applyBorder="1" applyAlignment="1">
      <alignment horizontal="right" vertical="center" indent="1"/>
    </xf>
    <xf numFmtId="1" fontId="1" fillId="0" borderId="4" xfId="67" applyNumberFormat="1" applyFont="1" applyBorder="1" applyAlignment="1">
      <alignment horizontal="right" vertical="center" indent="1"/>
    </xf>
    <xf numFmtId="9" fontId="85" fillId="3" borderId="0" xfId="9" applyFont="1" applyFill="1" applyAlignment="1">
      <alignment horizontal="right" vertical="center"/>
    </xf>
    <xf numFmtId="167" fontId="29" fillId="3" borderId="0" xfId="67" applyNumberFormat="1" applyFont="1" applyFill="1" applyAlignment="1">
      <alignment vertical="center"/>
    </xf>
    <xf numFmtId="166" fontId="29" fillId="3" borderId="0" xfId="67" applyNumberFormat="1" applyFont="1" applyFill="1" applyAlignment="1">
      <alignment vertical="center"/>
    </xf>
    <xf numFmtId="1" fontId="1" fillId="0" borderId="0" xfId="67" applyNumberFormat="1" applyFont="1" applyAlignment="1">
      <alignment horizontal="right" vertical="center" indent="1"/>
    </xf>
    <xf numFmtId="9" fontId="86" fillId="3" borderId="0" xfId="9" applyFont="1" applyFill="1" applyAlignment="1">
      <alignment horizontal="right" vertical="center"/>
    </xf>
    <xf numFmtId="166" fontId="25" fillId="3" borderId="0" xfId="67" applyNumberFormat="1" applyFont="1" applyFill="1" applyAlignment="1">
      <alignment vertical="center"/>
    </xf>
    <xf numFmtId="9" fontId="86" fillId="3" borderId="0" xfId="9" applyFont="1" applyFill="1" applyAlignment="1">
      <alignment vertical="center"/>
    </xf>
    <xf numFmtId="9" fontId="85" fillId="3" borderId="0" xfId="9" applyFont="1" applyFill="1" applyAlignment="1">
      <alignment vertical="center"/>
    </xf>
    <xf numFmtId="3" fontId="25" fillId="3" borderId="0" xfId="8" applyNumberFormat="1" applyFont="1" applyFill="1" applyAlignment="1">
      <alignment vertical="center"/>
    </xf>
    <xf numFmtId="166" fontId="86" fillId="3" borderId="0" xfId="9" applyNumberFormat="1" applyFont="1" applyFill="1" applyAlignment="1">
      <alignment vertical="center"/>
    </xf>
    <xf numFmtId="1" fontId="25" fillId="3" borderId="0" xfId="67" applyNumberFormat="1" applyFont="1" applyFill="1" applyAlignment="1">
      <alignment vertical="center"/>
    </xf>
    <xf numFmtId="1" fontId="25" fillId="8" borderId="0" xfId="7" applyNumberFormat="1" applyFont="1" applyFill="1" applyAlignment="1">
      <alignment vertical="center"/>
    </xf>
    <xf numFmtId="3" fontId="29" fillId="3" borderId="0" xfId="67" applyNumberFormat="1" applyFont="1" applyFill="1" applyAlignment="1">
      <alignment vertical="center"/>
    </xf>
    <xf numFmtId="3" fontId="25" fillId="3" borderId="0" xfId="67" applyNumberFormat="1" applyFont="1" applyFill="1" applyAlignment="1">
      <alignment vertical="center"/>
    </xf>
    <xf numFmtId="0" fontId="25" fillId="3" borderId="0" xfId="67" applyFont="1" applyFill="1" applyAlignment="1">
      <alignment vertical="center"/>
    </xf>
    <xf numFmtId="0" fontId="19" fillId="0" borderId="0" xfId="67" applyFont="1" applyAlignment="1">
      <alignment horizontal="right" vertical="center" indent="1"/>
    </xf>
    <xf numFmtId="0" fontId="19" fillId="0" borderId="0" xfId="67" applyFont="1" applyAlignment="1">
      <alignment horizontal="left" vertical="center" indent="1"/>
    </xf>
    <xf numFmtId="0" fontId="1" fillId="0" borderId="0" xfId="67" applyFont="1" applyAlignment="1">
      <alignment horizontal="right" vertical="center" indent="1"/>
    </xf>
    <xf numFmtId="0" fontId="1" fillId="0" borderId="0" xfId="67" applyFont="1" applyAlignment="1">
      <alignment horizontal="left" vertical="center" indent="1"/>
    </xf>
    <xf numFmtId="1" fontId="9" fillId="2" borderId="0" xfId="67" applyNumberFormat="1" applyFont="1" applyFill="1" applyAlignment="1">
      <alignment horizontal="right" vertical="center" indent="1"/>
    </xf>
    <xf numFmtId="1" fontId="9" fillId="2" borderId="0" xfId="67" applyNumberFormat="1" applyFont="1" applyFill="1" applyAlignment="1">
      <alignment horizontal="right" indent="1"/>
    </xf>
    <xf numFmtId="0" fontId="85" fillId="3" borderId="0" xfId="67" applyFont="1" applyFill="1" applyAlignment="1">
      <alignment horizontal="right"/>
    </xf>
    <xf numFmtId="0" fontId="29" fillId="3" borderId="0" xfId="67" applyFont="1" applyFill="1" applyAlignment="1">
      <alignment horizontal="right"/>
    </xf>
    <xf numFmtId="0" fontId="86" fillId="3" borderId="0" xfId="67" applyFont="1" applyFill="1" applyAlignment="1">
      <alignment horizontal="center" vertical="top"/>
    </xf>
    <xf numFmtId="0" fontId="25" fillId="3" borderId="0" xfId="67" applyFont="1" applyFill="1" applyAlignment="1">
      <alignment horizontal="center" vertical="top"/>
    </xf>
    <xf numFmtId="0" fontId="29" fillId="3" borderId="0" xfId="67" applyFont="1" applyFill="1" applyAlignment="1">
      <alignment horizontal="left" vertical="top"/>
    </xf>
    <xf numFmtId="0" fontId="25" fillId="3" borderId="0" xfId="67" applyFont="1" applyFill="1"/>
    <xf numFmtId="0" fontId="29" fillId="3" borderId="0" xfId="67" applyFont="1" applyFill="1"/>
    <xf numFmtId="0" fontId="29" fillId="3" borderId="0" xfId="67" applyFont="1" applyFill="1" applyAlignment="1">
      <alignment horizontal="center" vertical="top" wrapText="1"/>
    </xf>
    <xf numFmtId="0" fontId="19" fillId="3" borderId="0" xfId="67" applyFont="1" applyFill="1" applyAlignment="1">
      <alignment horizontal="left" vertical="top" wrapText="1"/>
    </xf>
    <xf numFmtId="0" fontId="19" fillId="0" borderId="0" xfId="67" applyFont="1" applyAlignment="1">
      <alignment horizontal="center" vertical="center" wrapText="1"/>
    </xf>
    <xf numFmtId="0" fontId="19" fillId="0" borderId="0" xfId="67" applyFont="1" applyAlignment="1">
      <alignment horizontal="left" vertical="center" wrapText="1"/>
    </xf>
    <xf numFmtId="0" fontId="29" fillId="3" borderId="0" xfId="67" applyFont="1" applyFill="1" applyAlignment="1">
      <alignment horizontal="center" vertical="center"/>
    </xf>
    <xf numFmtId="3" fontId="19" fillId="2" borderId="0" xfId="67" applyNumberFormat="1" applyFont="1" applyFill="1" applyAlignment="1">
      <alignment horizontal="right" indent="1"/>
    </xf>
    <xf numFmtId="1" fontId="19" fillId="2" borderId="0" xfId="67" applyNumberFormat="1" applyFont="1" applyFill="1" applyAlignment="1">
      <alignment horizontal="right" indent="1"/>
    </xf>
    <xf numFmtId="3" fontId="1" fillId="0" borderId="4" xfId="67" applyNumberFormat="1" applyFont="1" applyBorder="1" applyAlignment="1">
      <alignment horizontal="right" vertical="center" indent="1"/>
    </xf>
    <xf numFmtId="3" fontId="1" fillId="0" borderId="0" xfId="67" applyNumberFormat="1" applyFont="1" applyAlignment="1">
      <alignment horizontal="right" vertical="center" indent="1"/>
    </xf>
    <xf numFmtId="167" fontId="86" fillId="3" borderId="0" xfId="9" applyNumberFormat="1" applyFont="1" applyFill="1" applyAlignment="1">
      <alignment vertical="center"/>
    </xf>
    <xf numFmtId="9" fontId="85" fillId="4" borderId="0" xfId="9" applyFont="1" applyFill="1" applyAlignment="1">
      <alignment vertical="center"/>
    </xf>
    <xf numFmtId="0" fontId="19" fillId="0" borderId="0" xfId="67" applyFont="1" applyAlignment="1">
      <alignment horizontal="center" vertical="center"/>
    </xf>
    <xf numFmtId="9" fontId="86" fillId="4" borderId="0" xfId="9" applyFont="1" applyFill="1" applyAlignment="1">
      <alignment vertical="center"/>
    </xf>
    <xf numFmtId="0" fontId="1" fillId="0" borderId="0" xfId="67" applyFont="1" applyAlignment="1">
      <alignment horizontal="right" indent="1"/>
    </xf>
    <xf numFmtId="1" fontId="1" fillId="0" borderId="3" xfId="67" applyNumberFormat="1" applyFont="1" applyBorder="1" applyAlignment="1">
      <alignment vertical="center"/>
    </xf>
    <xf numFmtId="1" fontId="1" fillId="0" borderId="4" xfId="67" applyNumberFormat="1" applyFont="1" applyBorder="1" applyAlignment="1">
      <alignment vertical="center"/>
    </xf>
    <xf numFmtId="0" fontId="43" fillId="0" borderId="0" xfId="67" applyFont="1"/>
    <xf numFmtId="0" fontId="43" fillId="0" borderId="0" xfId="67" applyFont="1" applyAlignment="1">
      <alignment horizontal="right" vertical="center" indent="1"/>
    </xf>
    <xf numFmtId="1" fontId="1" fillId="0" borderId="0" xfId="67" applyNumberFormat="1" applyFont="1" applyAlignment="1">
      <alignment vertical="center"/>
    </xf>
    <xf numFmtId="0" fontId="42" fillId="0" borderId="0" xfId="67" applyFont="1" applyAlignment="1">
      <alignment horizontal="right" vertical="center" indent="1"/>
    </xf>
    <xf numFmtId="9" fontId="86" fillId="4" borderId="0" xfId="67" applyNumberFormat="1" applyFont="1" applyFill="1" applyAlignment="1">
      <alignment horizontal="right" vertical="center"/>
    </xf>
    <xf numFmtId="0" fontId="25" fillId="4" borderId="0" xfId="67" applyFont="1" applyFill="1" applyAlignment="1">
      <alignment horizontal="right" vertical="center"/>
    </xf>
    <xf numFmtId="10" fontId="42" fillId="0" borderId="0" xfId="67" applyNumberFormat="1" applyFont="1"/>
    <xf numFmtId="0" fontId="86" fillId="0" borderId="0" xfId="67" applyFont="1" applyAlignment="1">
      <alignment horizontal="center" vertical="top"/>
    </xf>
    <xf numFmtId="0" fontId="29" fillId="4" borderId="0" xfId="67" applyFont="1" applyFill="1" applyAlignment="1">
      <alignment horizontal="right" vertical="center"/>
    </xf>
    <xf numFmtId="0" fontId="1" fillId="3" borderId="0" xfId="67" applyFont="1" applyFill="1"/>
    <xf numFmtId="0" fontId="27" fillId="3" borderId="0" xfId="67" applyFont="1" applyFill="1" applyAlignment="1">
      <alignment horizontal="center" vertical="top"/>
    </xf>
    <xf numFmtId="0" fontId="27" fillId="3" borderId="0" xfId="67" applyFont="1" applyFill="1" applyAlignment="1">
      <alignment horizontal="left" vertical="top"/>
    </xf>
    <xf numFmtId="0" fontId="27" fillId="4" borderId="0" xfId="67" applyFont="1" applyFill="1" applyAlignment="1">
      <alignment horizontal="center" vertical="center"/>
    </xf>
    <xf numFmtId="0" fontId="44" fillId="0" borderId="0" xfId="67" applyFont="1" applyAlignment="1">
      <alignment horizontal="center" vertical="center"/>
    </xf>
    <xf numFmtId="0" fontId="1" fillId="0" borderId="0" xfId="27" applyFont="1" applyAlignment="1">
      <alignment vertical="center" wrapText="1"/>
    </xf>
    <xf numFmtId="167" fontId="22" fillId="0" borderId="0" xfId="27" applyNumberFormat="1" applyFont="1" applyAlignment="1">
      <alignment vertical="center"/>
    </xf>
    <xf numFmtId="175" fontId="22" fillId="0" borderId="0" xfId="27" applyNumberFormat="1" applyFont="1" applyAlignment="1">
      <alignment vertical="center"/>
    </xf>
    <xf numFmtId="0" fontId="9" fillId="2" borderId="0" xfId="27" applyFont="1" applyFill="1" applyAlignment="1">
      <alignment vertical="center" wrapText="1" readingOrder="1"/>
    </xf>
    <xf numFmtId="0" fontId="6" fillId="0" borderId="0" xfId="27" applyFont="1" applyAlignment="1">
      <alignment horizontal="left" vertical="center" wrapText="1" indent="1" readingOrder="1"/>
    </xf>
    <xf numFmtId="167" fontId="19" fillId="0" borderId="0" xfId="27" applyNumberFormat="1" applyFont="1" applyAlignment="1">
      <alignment horizontal="right" vertical="center" indent="1"/>
    </xf>
    <xf numFmtId="0" fontId="33" fillId="0" borderId="4" xfId="27" applyFont="1" applyBorder="1" applyAlignment="1">
      <alignment horizontal="left" vertical="center" wrapText="1" indent="1"/>
    </xf>
    <xf numFmtId="166" fontId="6" fillId="2" borderId="0" xfId="27" applyNumberFormat="1" applyFont="1" applyFill="1" applyAlignment="1">
      <alignment horizontal="center" vertical="center" readingOrder="1"/>
    </xf>
    <xf numFmtId="0" fontId="6" fillId="2" borderId="0" xfId="27" applyFont="1" applyFill="1" applyAlignment="1">
      <alignment vertical="center" wrapText="1" readingOrder="1"/>
    </xf>
    <xf numFmtId="0" fontId="33" fillId="0" borderId="17" xfId="27" applyFont="1" applyBorder="1" applyAlignment="1">
      <alignment horizontal="center" vertical="center" wrapText="1" readingOrder="1"/>
    </xf>
    <xf numFmtId="0" fontId="33" fillId="0" borderId="17" xfId="27" applyFont="1" applyBorder="1" applyAlignment="1">
      <alignment horizontal="left" vertical="center" wrapText="1" indent="1" readingOrder="1"/>
    </xf>
    <xf numFmtId="0" fontId="33" fillId="0" borderId="0" xfId="27" applyFont="1" applyAlignment="1">
      <alignment wrapText="1" readingOrder="1"/>
    </xf>
    <xf numFmtId="0" fontId="20" fillId="0" borderId="17" xfId="27" applyFont="1" applyBorder="1" applyAlignment="1">
      <alignment horizontal="center" vertical="center" wrapText="1" readingOrder="1"/>
    </xf>
    <xf numFmtId="0" fontId="20" fillId="0" borderId="17" xfId="27" applyFont="1" applyBorder="1" applyAlignment="1">
      <alignment horizontal="left" vertical="center" wrapText="1" indent="1" readingOrder="1"/>
    </xf>
    <xf numFmtId="167" fontId="1" fillId="0" borderId="0" xfId="27" applyNumberFormat="1" applyFont="1" applyAlignment="1">
      <alignment horizontal="right" vertical="center" indent="1"/>
    </xf>
    <xf numFmtId="0" fontId="1" fillId="2" borderId="0" xfId="27" applyFont="1" applyFill="1"/>
    <xf numFmtId="9" fontId="19" fillId="2" borderId="0" xfId="68" applyFont="1" applyFill="1" applyAlignment="1">
      <alignment vertical="top"/>
    </xf>
    <xf numFmtId="3" fontId="1" fillId="2" borderId="0" xfId="0" applyNumberFormat="1" applyFont="1" applyFill="1" applyAlignment="1">
      <alignment vertical="top"/>
    </xf>
    <xf numFmtId="167" fontId="33" fillId="0" borderId="4" xfId="52" applyNumberFormat="1" applyFont="1" applyBorder="1" applyAlignment="1">
      <alignment horizontal="center" vertical="center"/>
    </xf>
    <xf numFmtId="3" fontId="1" fillId="0" borderId="0" xfId="0" applyNumberFormat="1" applyFont="1" applyAlignment="1">
      <alignment vertical="top" wrapText="1"/>
    </xf>
    <xf numFmtId="167" fontId="29" fillId="0" borderId="0" xfId="52" applyNumberFormat="1" applyFont="1" applyAlignment="1">
      <alignment horizontal="right" vertical="center" indent="1"/>
    </xf>
    <xf numFmtId="173" fontId="77" fillId="0" borderId="0" xfId="52" applyNumberFormat="1" applyFont="1" applyAlignment="1">
      <alignment horizontal="right" vertical="center" indent="1"/>
    </xf>
    <xf numFmtId="3" fontId="19" fillId="0" borderId="0" xfId="0" applyNumberFormat="1" applyFont="1" applyAlignment="1">
      <alignment vertical="top" wrapText="1"/>
    </xf>
    <xf numFmtId="174" fontId="25" fillId="0" borderId="0" xfId="52" applyNumberFormat="1" applyFont="1" applyAlignment="1">
      <alignment horizontal="right" vertical="center" indent="1"/>
    </xf>
    <xf numFmtId="3" fontId="1" fillId="0" borderId="0" xfId="0" quotePrefix="1" applyNumberFormat="1" applyFont="1" applyAlignment="1">
      <alignment vertical="top" wrapText="1"/>
    </xf>
    <xf numFmtId="174" fontId="77" fillId="0" borderId="0" xfId="52" applyNumberFormat="1" applyFont="1" applyAlignment="1">
      <alignment horizontal="right" vertical="center" indent="1"/>
    </xf>
    <xf numFmtId="0" fontId="20" fillId="0" borderId="23" xfId="27" applyFont="1" applyBorder="1" applyAlignment="1">
      <alignment horizontal="center" vertical="center" wrapText="1" readingOrder="1"/>
    </xf>
    <xf numFmtId="3" fontId="1" fillId="0" borderId="0" xfId="0" applyNumberFormat="1" applyFont="1" applyAlignment="1">
      <alignment vertical="top"/>
    </xf>
    <xf numFmtId="0" fontId="20" fillId="0" borderId="18" xfId="27" applyFont="1" applyBorder="1" applyAlignment="1">
      <alignment horizontal="center" vertical="center" wrapText="1" readingOrder="1"/>
    </xf>
    <xf numFmtId="0" fontId="71" fillId="0" borderId="19" xfId="27" applyFont="1" applyBorder="1" applyAlignment="1">
      <alignment horizontal="left" vertical="center" wrapText="1" indent="1" readingOrder="1"/>
    </xf>
    <xf numFmtId="0" fontId="71" fillId="0" borderId="0" xfId="27" applyFont="1" applyAlignment="1">
      <alignment horizontal="center" vertical="center" wrapText="1" readingOrder="1"/>
    </xf>
    <xf numFmtId="0" fontId="77" fillId="0" borderId="0" xfId="27" applyFont="1" applyAlignment="1">
      <alignment horizontal="center" vertical="center" wrapText="1" readingOrder="1"/>
    </xf>
    <xf numFmtId="0" fontId="20" fillId="0" borderId="0" xfId="27" applyFont="1" applyAlignment="1">
      <alignment horizontal="center" vertical="center" wrapText="1" readingOrder="1"/>
    </xf>
    <xf numFmtId="165" fontId="6" fillId="3" borderId="0" xfId="68" applyNumberFormat="1" applyFont="1" applyFill="1" applyAlignment="1" applyProtection="1">
      <alignment horizontal="right" vertical="center"/>
      <protection locked="0"/>
    </xf>
    <xf numFmtId="3" fontId="6" fillId="3" borderId="0" xfId="5" applyNumberFormat="1" applyFont="1" applyFill="1" applyAlignment="1" applyProtection="1">
      <alignment horizontal="right" vertical="center"/>
      <protection locked="0"/>
    </xf>
    <xf numFmtId="0" fontId="15" fillId="3" borderId="0" xfId="5" applyFont="1" applyFill="1" applyAlignment="1">
      <alignment horizontal="left" vertical="center"/>
    </xf>
    <xf numFmtId="9" fontId="11" fillId="3" borderId="0" xfId="0" applyNumberFormat="1" applyFont="1" applyFill="1" applyAlignment="1">
      <alignment horizontal="right" vertical="center" wrapText="1" indent="1" readingOrder="1"/>
    </xf>
    <xf numFmtId="167" fontId="6" fillId="3" borderId="0" xfId="5" applyNumberFormat="1" applyFont="1" applyFill="1" applyAlignment="1">
      <alignment horizontal="right" vertical="center"/>
    </xf>
    <xf numFmtId="167" fontId="6" fillId="3" borderId="0" xfId="5" applyNumberFormat="1" applyFont="1" applyFill="1" applyAlignment="1" applyProtection="1">
      <alignment horizontal="right" vertical="center"/>
      <protection locked="0"/>
    </xf>
    <xf numFmtId="0" fontId="11" fillId="3" borderId="0" xfId="5" applyFont="1" applyFill="1" applyAlignment="1"/>
    <xf numFmtId="16" fontId="59" fillId="3" borderId="0" xfId="5" quotePrefix="1" applyNumberFormat="1" applyFont="1" applyFill="1" applyAlignment="1">
      <alignment horizontal="right" indent="1"/>
    </xf>
    <xf numFmtId="16" fontId="9" fillId="3" borderId="0" xfId="5" quotePrefix="1" applyNumberFormat="1" applyFont="1" applyFill="1" applyAlignment="1" applyProtection="1">
      <alignment horizontal="right" indent="1"/>
      <protection locked="0"/>
    </xf>
    <xf numFmtId="0" fontId="6" fillId="3" borderId="0" xfId="5" applyFont="1" applyFill="1" applyAlignment="1">
      <alignment horizontal="left" vertical="top" indent="1"/>
    </xf>
    <xf numFmtId="0" fontId="11" fillId="3" borderId="0" xfId="5" applyFont="1" applyFill="1">
      <alignment vertical="top"/>
    </xf>
    <xf numFmtId="0" fontId="59" fillId="3" borderId="0" xfId="5" applyFont="1" applyFill="1">
      <alignment vertical="top"/>
    </xf>
    <xf numFmtId="0" fontId="6" fillId="3" borderId="0" xfId="0" applyFont="1" applyFill="1" applyAlignment="1">
      <alignment horizontal="left" vertical="center" wrapText="1" indent="1" readingOrder="1"/>
    </xf>
    <xf numFmtId="0" fontId="9" fillId="5" borderId="0" xfId="0" applyFont="1" applyFill="1" applyAlignment="1">
      <alignment horizontal="left" vertical="center" wrapText="1" indent="1" readingOrder="1"/>
    </xf>
    <xf numFmtId="0" fontId="6" fillId="3" borderId="0" xfId="0" applyFont="1" applyFill="1" applyAlignment="1">
      <alignment horizontal="left" vertical="center" wrapText="1" indent="1"/>
    </xf>
    <xf numFmtId="0" fontId="61" fillId="3" borderId="0" xfId="0" applyFont="1" applyFill="1" applyAlignment="1">
      <alignment horizontal="left" vertical="center" wrapText="1" indent="1" readingOrder="1"/>
    </xf>
    <xf numFmtId="3" fontId="6" fillId="3" borderId="0" xfId="0" applyNumberFormat="1" applyFont="1" applyFill="1" applyAlignment="1">
      <alignment horizontal="right" wrapText="1"/>
    </xf>
    <xf numFmtId="3" fontId="6" fillId="3" borderId="0" xfId="0" applyNumberFormat="1" applyFont="1" applyFill="1" applyAlignment="1" applyProtection="1">
      <alignment horizontal="right" wrapText="1"/>
      <protection locked="0"/>
    </xf>
    <xf numFmtId="0" fontId="6" fillId="0" borderId="0" xfId="0" applyFont="1" applyAlignment="1">
      <alignment horizontal="left" vertical="center" wrapText="1" indent="1" readingOrder="1"/>
    </xf>
    <xf numFmtId="9" fontId="6" fillId="3" borderId="0" xfId="0" applyNumberFormat="1" applyFont="1" applyFill="1" applyAlignment="1">
      <alignment vertical="center" wrapText="1" readingOrder="1"/>
    </xf>
    <xf numFmtId="9" fontId="9" fillId="3" borderId="0" xfId="0" applyNumberFormat="1" applyFont="1" applyFill="1" applyAlignment="1">
      <alignment vertical="center" wrapText="1" readingOrder="1"/>
    </xf>
    <xf numFmtId="0" fontId="9" fillId="3" borderId="0" xfId="0" applyFont="1" applyFill="1" applyAlignment="1">
      <alignment horizontal="left" vertical="center" wrapText="1" indent="1" readingOrder="1"/>
    </xf>
    <xf numFmtId="0" fontId="9" fillId="3" borderId="0" xfId="0" applyFont="1" applyFill="1" applyAlignment="1">
      <alignment vertical="center" wrapText="1" readingOrder="1"/>
    </xf>
    <xf numFmtId="0" fontId="6" fillId="3" borderId="0" xfId="0" applyFont="1" applyFill="1" applyAlignment="1">
      <alignment vertical="center" wrapText="1" readingOrder="1"/>
    </xf>
    <xf numFmtId="9" fontId="9" fillId="3" borderId="0" xfId="65" applyNumberFormat="1" applyFont="1" applyFill="1" applyAlignment="1">
      <alignment vertical="center" wrapText="1" readingOrder="1"/>
    </xf>
    <xf numFmtId="0" fontId="9" fillId="3" borderId="0" xfId="65" applyFont="1" applyFill="1" applyAlignment="1">
      <alignment horizontal="left" vertical="center" wrapText="1" indent="1" readingOrder="1"/>
    </xf>
    <xf numFmtId="0" fontId="6" fillId="0" borderId="0" xfId="0" applyFont="1" applyAlignment="1">
      <alignment vertical="center" wrapText="1" readingOrder="1"/>
    </xf>
    <xf numFmtId="9" fontId="6" fillId="0" borderId="0" xfId="0" applyNumberFormat="1" applyFont="1" applyAlignment="1">
      <alignment vertical="center" wrapText="1" readingOrder="1"/>
    </xf>
    <xf numFmtId="0" fontId="62" fillId="3" borderId="0" xfId="0" applyFont="1" applyFill="1"/>
    <xf numFmtId="0" fontId="59" fillId="3" borderId="0" xfId="0" applyFont="1" applyFill="1"/>
    <xf numFmtId="0" fontId="59" fillId="3" borderId="0" xfId="0" applyFont="1" applyFill="1" applyProtection="1">
      <protection locked="0"/>
    </xf>
    <xf numFmtId="3" fontId="19" fillId="5" borderId="0" xfId="0" applyNumberFormat="1" applyFont="1" applyFill="1" applyAlignment="1">
      <alignment horizontal="right" vertical="center"/>
    </xf>
    <xf numFmtId="3" fontId="9" fillId="5" borderId="0" xfId="0" applyNumberFormat="1" applyFont="1" applyFill="1" applyAlignment="1">
      <alignment horizontal="right" vertical="center"/>
    </xf>
    <xf numFmtId="3" fontId="6" fillId="3" borderId="0" xfId="0" applyNumberFormat="1" applyFont="1" applyFill="1" applyAlignment="1">
      <alignment horizontal="right" vertical="center"/>
    </xf>
    <xf numFmtId="3" fontId="19" fillId="5" borderId="0" xfId="0" applyNumberFormat="1" applyFont="1" applyFill="1" applyAlignment="1">
      <alignment horizontal="right"/>
    </xf>
    <xf numFmtId="3" fontId="9" fillId="3" borderId="0" xfId="5" applyNumberFormat="1" applyFont="1" applyFill="1" applyAlignment="1" applyProtection="1">
      <alignment horizontal="right" vertical="center"/>
      <protection locked="0"/>
    </xf>
    <xf numFmtId="3" fontId="9" fillId="3" borderId="0" xfId="5" applyNumberFormat="1" applyFont="1" applyFill="1" applyAlignment="1" applyProtection="1">
      <alignment horizontal="right"/>
      <protection locked="0"/>
    </xf>
    <xf numFmtId="0" fontId="9" fillId="3" borderId="0" xfId="5" applyFont="1" applyFill="1" applyAlignment="1">
      <alignment horizontal="left" vertical="top" indent="1"/>
    </xf>
    <xf numFmtId="0" fontId="9" fillId="3" borderId="0" xfId="5" applyFont="1" applyFill="1" applyAlignment="1">
      <alignment horizontal="left" vertical="top" wrapText="1" indent="1"/>
    </xf>
    <xf numFmtId="3" fontId="6" fillId="3" borderId="0" xfId="5" applyNumberFormat="1" applyFont="1" applyFill="1" applyAlignment="1" applyProtection="1">
      <alignment horizontal="right"/>
      <protection locked="0"/>
    </xf>
    <xf numFmtId="0" fontId="6" fillId="3" borderId="0" xfId="5" quotePrefix="1" applyFont="1" applyFill="1" applyAlignment="1">
      <alignment horizontal="left" vertical="top" indent="1"/>
    </xf>
    <xf numFmtId="0" fontId="9" fillId="3" borderId="0" xfId="5" applyFont="1" applyFill="1" applyAlignment="1">
      <alignment horizontal="left" vertical="center" indent="1"/>
    </xf>
    <xf numFmtId="0" fontId="6" fillId="3" borderId="0" xfId="5" applyFont="1" applyFill="1" applyAlignment="1">
      <alignment horizontal="left" vertical="center" wrapText="1" indent="1"/>
    </xf>
    <xf numFmtId="0" fontId="61" fillId="0" borderId="0" xfId="5" applyFont="1" applyAlignment="1" applyProtection="1">
      <alignment horizontal="left" vertical="top" indent="1"/>
      <protection locked="0"/>
    </xf>
    <xf numFmtId="0" fontId="9" fillId="3" borderId="0" xfId="0" applyFont="1" applyFill="1" applyAlignment="1">
      <alignment horizontal="left" vertical="center" wrapText="1"/>
    </xf>
    <xf numFmtId="171" fontId="1" fillId="0" borderId="0" xfId="0" applyNumberFormat="1" applyFont="1"/>
    <xf numFmtId="0" fontId="9" fillId="0" borderId="0" xfId="5" applyFont="1" applyAlignment="1">
      <alignment horizontal="left" vertical="center" indent="1"/>
    </xf>
    <xf numFmtId="0" fontId="6" fillId="0" borderId="0" xfId="5" applyFont="1" applyAlignment="1">
      <alignment horizontal="left" vertical="center" indent="1"/>
    </xf>
    <xf numFmtId="171" fontId="1" fillId="3" borderId="0" xfId="0" applyNumberFormat="1" applyFont="1" applyFill="1" applyAlignment="1">
      <alignment vertical="center"/>
    </xf>
    <xf numFmtId="0" fontId="9" fillId="3" borderId="0" xfId="5" quotePrefix="1" applyFont="1" applyFill="1" applyAlignment="1">
      <alignment horizontal="left" vertical="center" indent="1"/>
    </xf>
    <xf numFmtId="0" fontId="6" fillId="3" borderId="0" xfId="5" quotePrefix="1" applyFont="1" applyFill="1" applyAlignment="1">
      <alignment horizontal="left" vertical="center" indent="1"/>
    </xf>
    <xf numFmtId="3" fontId="10" fillId="3" borderId="0" xfId="5" applyNumberFormat="1" applyFont="1" applyFill="1" applyAlignment="1">
      <alignment horizontal="right"/>
    </xf>
    <xf numFmtId="0" fontId="10" fillId="3" borderId="0" xfId="5" applyFont="1" applyFill="1" applyAlignment="1">
      <alignment horizontal="left" indent="1"/>
    </xf>
    <xf numFmtId="3" fontId="6" fillId="3" borderId="0" xfId="5" applyNumberFormat="1" applyFont="1" applyFill="1" applyAlignment="1" applyProtection="1">
      <alignment horizontal="center" vertical="center"/>
      <protection locked="0"/>
    </xf>
    <xf numFmtId="0" fontId="30" fillId="3" borderId="0" xfId="5" applyFont="1" applyFill="1" applyAlignment="1">
      <alignment horizontal="left" vertical="top" wrapText="1"/>
    </xf>
    <xf numFmtId="0" fontId="30" fillId="3" borderId="0" xfId="5" applyFont="1" applyFill="1" applyAlignment="1">
      <alignment horizontal="left" vertical="top"/>
    </xf>
    <xf numFmtId="0" fontId="30" fillId="9" borderId="0" xfId="5" applyFont="1" applyFill="1" applyAlignment="1" applyProtection="1">
      <alignment vertical="center"/>
      <protection locked="0"/>
    </xf>
    <xf numFmtId="166" fontId="6" fillId="3" borderId="0" xfId="5" applyNumberFormat="1" applyFont="1" applyFill="1" applyAlignment="1" applyProtection="1">
      <alignment horizontal="right"/>
      <protection locked="0"/>
    </xf>
    <xf numFmtId="0" fontId="6" fillId="3" borderId="0" xfId="5" quotePrefix="1" applyFont="1" applyFill="1" applyAlignment="1">
      <alignment horizontal="left" indent="1"/>
    </xf>
    <xf numFmtId="0" fontId="61" fillId="3" borderId="0" xfId="5" applyFont="1" applyFill="1" applyAlignment="1"/>
    <xf numFmtId="0" fontId="6" fillId="3" borderId="0" xfId="5" applyFont="1" applyFill="1" applyAlignment="1"/>
    <xf numFmtId="0" fontId="9" fillId="5" borderId="0" xfId="0" applyFont="1" applyFill="1" applyAlignment="1">
      <alignment horizontal="left" vertical="center" readingOrder="1"/>
    </xf>
    <xf numFmtId="3" fontId="19" fillId="3" borderId="0" xfId="0" applyNumberFormat="1" applyFont="1" applyFill="1" applyAlignment="1">
      <alignment horizontal="right" vertical="center"/>
    </xf>
    <xf numFmtId="0" fontId="9" fillId="3" borderId="0" xfId="0" applyFont="1" applyFill="1" applyAlignment="1">
      <alignment horizontal="left" vertical="center" readingOrder="1"/>
    </xf>
    <xf numFmtId="0" fontId="9" fillId="5" borderId="0" xfId="0" applyFont="1" applyFill="1" applyAlignment="1">
      <alignment horizontal="left" vertical="center" wrapText="1" readingOrder="1"/>
    </xf>
    <xf numFmtId="3" fontId="1" fillId="0" borderId="0" xfId="0" applyNumberFormat="1" applyFont="1" applyAlignment="1">
      <alignment horizontal="right" vertical="center"/>
    </xf>
    <xf numFmtId="0" fontId="6" fillId="3" borderId="0" xfId="0" applyFont="1" applyFill="1" applyAlignment="1">
      <alignment horizontal="left" vertical="center" readingOrder="1"/>
    </xf>
    <xf numFmtId="0" fontId="9" fillId="3" borderId="0" xfId="0" applyFont="1" applyFill="1" applyAlignment="1" applyProtection="1">
      <alignment horizontal="left" vertical="center" readingOrder="1"/>
      <protection locked="0"/>
    </xf>
    <xf numFmtId="0" fontId="6" fillId="3" borderId="0" xfId="0" applyFont="1" applyFill="1" applyAlignment="1" applyProtection="1">
      <alignment horizontal="left" vertical="center" indent="1" readingOrder="1"/>
      <protection locked="0"/>
    </xf>
    <xf numFmtId="0" fontId="15" fillId="3" borderId="0" xfId="0" applyFont="1" applyFill="1" applyAlignment="1">
      <alignment horizontal="left" vertical="center" wrapText="1"/>
    </xf>
    <xf numFmtId="0" fontId="9" fillId="3" borderId="0" xfId="5" applyFont="1" applyFill="1" applyAlignment="1">
      <alignment horizontal="left" vertical="center" wrapText="1"/>
    </xf>
    <xf numFmtId="0" fontId="6" fillId="3" borderId="0" xfId="5" applyFont="1" applyFill="1" applyAlignment="1">
      <alignment horizontal="left" vertical="center" wrapText="1"/>
    </xf>
    <xf numFmtId="3" fontId="11" fillId="3" borderId="0" xfId="5" applyNumberFormat="1" applyFont="1" applyFill="1" applyAlignment="1" applyProtection="1">
      <alignment horizontal="right" vertical="center"/>
      <protection locked="0"/>
    </xf>
    <xf numFmtId="0" fontId="61" fillId="0" borderId="0" xfId="5" applyFont="1" applyAlignment="1" applyProtection="1">
      <alignment horizontal="left" vertical="center"/>
      <protection locked="0"/>
    </xf>
    <xf numFmtId="0" fontId="23" fillId="0" borderId="0" xfId="0" applyFont="1"/>
    <xf numFmtId="0" fontId="50" fillId="0" borderId="0" xfId="5" applyFont="1" applyAlignment="1">
      <alignment horizontal="right" vertical="center"/>
    </xf>
    <xf numFmtId="166" fontId="50" fillId="0" borderId="0" xfId="5" applyNumberFormat="1" applyFont="1" applyAlignment="1">
      <alignment horizontal="right" vertical="center"/>
    </xf>
    <xf numFmtId="166" fontId="51" fillId="0" borderId="0" xfId="5" applyNumberFormat="1" applyFont="1" applyAlignment="1">
      <alignment horizontal="right" vertical="center"/>
    </xf>
    <xf numFmtId="3" fontId="9" fillId="3" borderId="0" xfId="0" applyNumberFormat="1" applyFont="1" applyFill="1" applyAlignment="1" applyProtection="1">
      <alignment horizontal="right" vertical="center"/>
      <protection locked="0"/>
    </xf>
    <xf numFmtId="167" fontId="6" fillId="3" borderId="10" xfId="5" applyNumberFormat="1" applyFont="1" applyFill="1" applyBorder="1" applyAlignment="1" applyProtection="1">
      <alignment horizontal="right"/>
      <protection locked="0"/>
    </xf>
    <xf numFmtId="3" fontId="9" fillId="3" borderId="0" xfId="5" applyNumberFormat="1" applyFont="1" applyFill="1" applyAlignment="1">
      <alignment horizontal="right"/>
    </xf>
    <xf numFmtId="16" fontId="9" fillId="3" borderId="0" xfId="5" quotePrefix="1" applyNumberFormat="1" applyFont="1" applyFill="1" applyAlignment="1">
      <alignment horizontal="right" indent="1"/>
    </xf>
    <xf numFmtId="166" fontId="8" fillId="3" borderId="0" xfId="0" applyNumberFormat="1" applyFont="1" applyFill="1"/>
    <xf numFmtId="0" fontId="6" fillId="3" borderId="0" xfId="5" applyFont="1" applyFill="1" applyAlignment="1">
      <alignment horizontal="left" indent="1"/>
    </xf>
    <xf numFmtId="167" fontId="6" fillId="3" borderId="0" xfId="5" applyNumberFormat="1" applyFont="1" applyFill="1" applyAlignment="1" applyProtection="1">
      <alignment horizontal="center" vertical="center"/>
      <protection locked="0"/>
    </xf>
    <xf numFmtId="167" fontId="51" fillId="3" borderId="0" xfId="5" applyNumberFormat="1" applyFont="1" applyFill="1" applyAlignment="1"/>
    <xf numFmtId="167" fontId="22" fillId="3" borderId="0" xfId="0" applyNumberFormat="1" applyFont="1" applyFill="1"/>
    <xf numFmtId="167" fontId="25" fillId="3" borderId="0" xfId="0" applyNumberFormat="1" applyFont="1" applyFill="1"/>
    <xf numFmtId="0" fontId="30" fillId="3" borderId="0" xfId="5" applyFont="1" applyFill="1" applyAlignment="1">
      <alignment horizontal="left" wrapText="1"/>
    </xf>
    <xf numFmtId="0" fontId="30" fillId="3" borderId="0" xfId="5" applyFont="1" applyFill="1" applyAlignment="1">
      <alignment horizontal="left" vertical="center" wrapText="1"/>
    </xf>
    <xf numFmtId="0" fontId="30" fillId="3" borderId="0" xfId="5" applyFont="1" applyFill="1" applyAlignment="1">
      <alignment vertical="center"/>
    </xf>
    <xf numFmtId="166" fontId="6" fillId="3" borderId="0" xfId="5" applyNumberFormat="1" applyFont="1" applyFill="1" applyAlignment="1" applyProtection="1">
      <alignment horizontal="right" vertical="center"/>
      <protection locked="0"/>
    </xf>
    <xf numFmtId="0" fontId="61" fillId="3" borderId="0" xfId="5" applyFont="1" applyFill="1" applyAlignment="1">
      <alignment horizontal="left" vertical="center"/>
    </xf>
    <xf numFmtId="3" fontId="6" fillId="3" borderId="0" xfId="5" applyNumberFormat="1" applyFont="1" applyFill="1" applyAlignment="1">
      <alignment horizontal="right" vertical="center"/>
    </xf>
    <xf numFmtId="0" fontId="9" fillId="3" borderId="0" xfId="5" applyFont="1" applyFill="1" applyAlignment="1">
      <alignment horizontal="left" indent="1"/>
    </xf>
    <xf numFmtId="171" fontId="6" fillId="3" borderId="10" xfId="0" applyNumberFormat="1" applyFont="1" applyFill="1" applyBorder="1"/>
    <xf numFmtId="171" fontId="6" fillId="3" borderId="10" xfId="0" applyNumberFormat="1" applyFont="1" applyFill="1" applyBorder="1" applyProtection="1">
      <protection locked="0"/>
    </xf>
    <xf numFmtId="171" fontId="6" fillId="3" borderId="0" xfId="0" applyNumberFormat="1" applyFont="1" applyFill="1"/>
    <xf numFmtId="171" fontId="6" fillId="3" borderId="0" xfId="0" applyNumberFormat="1" applyFont="1" applyFill="1" applyProtection="1">
      <protection locked="0"/>
    </xf>
    <xf numFmtId="0" fontId="63" fillId="0" borderId="0" xfId="0" applyFont="1"/>
    <xf numFmtId="3" fontId="63" fillId="0" borderId="0" xfId="0" applyNumberFormat="1" applyFont="1"/>
    <xf numFmtId="3" fontId="112" fillId="0" borderId="0" xfId="0" applyNumberFormat="1" applyFont="1"/>
    <xf numFmtId="0" fontId="6" fillId="0" borderId="0" xfId="95" applyFont="1" applyAlignment="1">
      <alignment horizontal="center"/>
    </xf>
    <xf numFmtId="3" fontId="51" fillId="2" borderId="7" xfId="95" applyNumberFormat="1" applyFont="1" applyFill="1" applyBorder="1" applyAlignment="1">
      <alignment horizontal="center" vertical="center"/>
    </xf>
    <xf numFmtId="3" fontId="51" fillId="2" borderId="0" xfId="95" applyNumberFormat="1" applyFont="1" applyFill="1" applyAlignment="1">
      <alignment horizontal="center" vertical="center"/>
    </xf>
    <xf numFmtId="3" fontId="51" fillId="2" borderId="13" xfId="95" applyNumberFormat="1" applyFont="1" applyFill="1" applyBorder="1" applyAlignment="1">
      <alignment horizontal="center" vertical="center"/>
    </xf>
    <xf numFmtId="0" fontId="51" fillId="2" borderId="0" xfId="95" applyFont="1" applyFill="1" applyAlignment="1">
      <alignment horizontal="center" vertical="center"/>
    </xf>
    <xf numFmtId="3" fontId="9" fillId="0" borderId="0" xfId="95" applyNumberFormat="1" applyFont="1"/>
    <xf numFmtId="3" fontId="6" fillId="0" borderId="0" xfId="33" applyNumberFormat="1" applyFont="1" applyAlignment="1">
      <alignment horizontal="right"/>
    </xf>
    <xf numFmtId="3" fontId="9" fillId="2" borderId="16" xfId="95" applyNumberFormat="1" applyFont="1" applyFill="1" applyBorder="1" applyAlignment="1">
      <alignment horizontal="left"/>
    </xf>
    <xf numFmtId="3" fontId="9" fillId="2" borderId="0" xfId="95" applyNumberFormat="1" applyFont="1" applyFill="1" applyAlignment="1">
      <alignment horizontal="left"/>
    </xf>
    <xf numFmtId="3" fontId="6" fillId="0" borderId="3" xfId="95" applyNumberFormat="1" applyFont="1" applyBorder="1" applyAlignment="1">
      <alignment horizontal="left"/>
    </xf>
    <xf numFmtId="3" fontId="6" fillId="2" borderId="0" xfId="95" applyNumberFormat="1" applyFont="1" applyFill="1" applyAlignment="1">
      <alignment horizontal="left"/>
    </xf>
    <xf numFmtId="3" fontId="6" fillId="0" borderId="0" xfId="5" applyNumberFormat="1" applyFont="1" applyAlignment="1" applyProtection="1">
      <alignment horizontal="right"/>
      <protection locked="0"/>
    </xf>
    <xf numFmtId="4" fontId="6" fillId="0" borderId="0" xfId="5" applyNumberFormat="1" applyFont="1" applyAlignment="1" applyProtection="1">
      <alignment horizontal="right"/>
      <protection locked="0"/>
    </xf>
    <xf numFmtId="169" fontId="6" fillId="0" borderId="0" xfId="5" applyNumberFormat="1" applyFont="1" applyAlignment="1" applyProtection="1">
      <alignment horizontal="right"/>
      <protection locked="0"/>
    </xf>
    <xf numFmtId="3" fontId="6" fillId="0" borderId="0" xfId="38" applyNumberFormat="1" applyFont="1" applyAlignment="1" applyProtection="1">
      <alignment horizontal="right" wrapText="1"/>
      <protection locked="0"/>
    </xf>
    <xf numFmtId="3" fontId="9" fillId="0" borderId="0" xfId="5" applyNumberFormat="1" applyFont="1" applyAlignment="1" applyProtection="1">
      <alignment horizontal="right"/>
      <protection locked="0"/>
    </xf>
    <xf numFmtId="3" fontId="104" fillId="0" borderId="0" xfId="5" applyNumberFormat="1" applyFont="1" applyAlignment="1" applyProtection="1">
      <alignment horizontal="right"/>
      <protection locked="0"/>
    </xf>
    <xf numFmtId="3" fontId="9" fillId="0" borderId="0" xfId="38" applyNumberFormat="1" applyFont="1" applyAlignment="1" applyProtection="1">
      <alignment horizontal="left"/>
      <protection locked="0"/>
    </xf>
    <xf numFmtId="3" fontId="6" fillId="0" borderId="0" xfId="38" applyNumberFormat="1" applyFont="1" applyAlignment="1" applyProtection="1">
      <alignment horizontal="left" wrapText="1"/>
      <protection locked="0"/>
    </xf>
    <xf numFmtId="1" fontId="1" fillId="0" borderId="0" xfId="95" applyNumberFormat="1" applyFont="1"/>
    <xf numFmtId="3" fontId="4" fillId="0" borderId="0" xfId="0" applyNumberFormat="1" applyFont="1"/>
    <xf numFmtId="166" fontId="6" fillId="0" borderId="0" xfId="38" applyNumberFormat="1" applyFont="1" applyAlignment="1" applyProtection="1">
      <alignment horizontal="left" wrapText="1"/>
      <protection locked="0"/>
    </xf>
    <xf numFmtId="3" fontId="9" fillId="0" borderId="0" xfId="38" applyNumberFormat="1" applyFont="1" applyAlignment="1" applyProtection="1">
      <alignment horizontal="left" wrapText="1"/>
      <protection locked="0"/>
    </xf>
    <xf numFmtId="3" fontId="9" fillId="2" borderId="0" xfId="5" applyNumberFormat="1" applyFont="1" applyFill="1" applyAlignment="1" applyProtection="1">
      <alignment horizontal="right"/>
      <protection locked="0"/>
    </xf>
    <xf numFmtId="3" fontId="6" fillId="2" borderId="0" xfId="5" applyNumberFormat="1" applyFont="1" applyFill="1" applyAlignment="1" applyProtection="1">
      <alignment horizontal="right"/>
      <protection locked="0"/>
    </xf>
    <xf numFmtId="3" fontId="6" fillId="2" borderId="0" xfId="38" applyNumberFormat="1" applyFont="1" applyFill="1" applyAlignment="1" applyProtection="1">
      <alignment horizontal="left" wrapText="1"/>
      <protection locked="0"/>
    </xf>
    <xf numFmtId="3" fontId="6" fillId="0" borderId="0" xfId="33" applyNumberFormat="1" applyFont="1"/>
    <xf numFmtId="166" fontId="6" fillId="0" borderId="0" xfId="95" applyNumberFormat="1" applyFont="1"/>
    <xf numFmtId="3" fontId="42" fillId="0" borderId="0" xfId="95" applyNumberFormat="1" applyFont="1" applyAlignment="1">
      <alignment horizontal="right" indent="1"/>
    </xf>
    <xf numFmtId="167" fontId="6" fillId="0" borderId="24" xfId="95" applyNumberFormat="1" applyFont="1" applyBorder="1" applyAlignment="1">
      <alignment horizontal="right" vertical="center"/>
    </xf>
    <xf numFmtId="0" fontId="9" fillId="0" borderId="24" xfId="95" applyFont="1" applyBorder="1" applyAlignment="1">
      <alignment vertical="center"/>
    </xf>
    <xf numFmtId="167" fontId="6" fillId="0" borderId="0" xfId="95" applyNumberFormat="1" applyFont="1" applyAlignment="1">
      <alignment horizontal="right" vertical="center"/>
    </xf>
    <xf numFmtId="167" fontId="6" fillId="0" borderId="7" xfId="95" applyNumberFormat="1" applyFont="1" applyBorder="1" applyAlignment="1">
      <alignment horizontal="right" vertical="center"/>
    </xf>
    <xf numFmtId="0" fontId="1" fillId="0" borderId="0" xfId="95" applyFont="1" applyAlignment="1">
      <alignment vertical="center"/>
    </xf>
    <xf numFmtId="0" fontId="19" fillId="0" borderId="4" xfId="95" applyFont="1" applyBorder="1" applyAlignment="1">
      <alignment horizontal="right" vertical="center"/>
    </xf>
    <xf numFmtId="0" fontId="1" fillId="0" borderId="0" xfId="95" applyFont="1" applyAlignment="1">
      <alignment horizontal="center" vertical="center"/>
    </xf>
    <xf numFmtId="1" fontId="6" fillId="0" borderId="0" xfId="95" applyNumberFormat="1" applyFont="1"/>
    <xf numFmtId="1" fontId="19" fillId="2" borderId="0" xfId="95" applyNumberFormat="1" applyFont="1" applyFill="1"/>
    <xf numFmtId="3" fontId="19" fillId="2" borderId="0" xfId="95" applyNumberFormat="1" applyFont="1" applyFill="1"/>
    <xf numFmtId="3" fontId="1" fillId="0" borderId="3" xfId="95" applyNumberFormat="1" applyFont="1" applyBorder="1"/>
    <xf numFmtId="3" fontId="6" fillId="0" borderId="3" xfId="95" applyNumberFormat="1" applyFont="1" applyBorder="1"/>
    <xf numFmtId="3" fontId="11" fillId="0" borderId="0" xfId="34" applyNumberFormat="1" applyFont="1" applyAlignment="1">
      <alignment horizontal="center"/>
    </xf>
    <xf numFmtId="3" fontId="1" fillId="0" borderId="0" xfId="34" applyNumberFormat="1" applyFont="1"/>
    <xf numFmtId="3" fontId="1" fillId="0" borderId="3" xfId="34" applyNumberFormat="1" applyFont="1" applyBorder="1"/>
    <xf numFmtId="3" fontId="19" fillId="0" borderId="16" xfId="34" applyNumberFormat="1" applyFont="1" applyBorder="1"/>
    <xf numFmtId="0" fontId="1" fillId="0" borderId="0" xfId="34" applyFont="1"/>
    <xf numFmtId="3" fontId="6" fillId="0" borderId="3" xfId="34" applyNumberFormat="1" applyFont="1" applyBorder="1"/>
    <xf numFmtId="0" fontId="19" fillId="0" borderId="0" xfId="34" applyFont="1"/>
    <xf numFmtId="3" fontId="19" fillId="5" borderId="0" xfId="0" quotePrefix="1" applyNumberFormat="1" applyFont="1" applyFill="1" applyAlignment="1">
      <alignment horizontal="right" vertical="center"/>
    </xf>
    <xf numFmtId="0" fontId="11" fillId="0" borderId="0" xfId="61" applyFont="1"/>
    <xf numFmtId="0" fontId="18" fillId="0" borderId="0" xfId="61" applyFont="1" applyAlignment="1">
      <alignment horizontal="right"/>
    </xf>
    <xf numFmtId="0" fontId="19" fillId="0" borderId="0" xfId="61" applyFont="1"/>
    <xf numFmtId="0" fontId="13" fillId="0" borderId="0" xfId="61" applyFont="1"/>
    <xf numFmtId="0" fontId="60" fillId="0" borderId="0" xfId="61" applyFont="1"/>
    <xf numFmtId="0" fontId="95" fillId="0" borderId="0" xfId="0" applyFont="1"/>
    <xf numFmtId="0" fontId="95" fillId="3" borderId="0" xfId="0" applyFont="1" applyFill="1"/>
    <xf numFmtId="0" fontId="25" fillId="0" borderId="0" xfId="61" applyFont="1"/>
    <xf numFmtId="0" fontId="6" fillId="0" borderId="0" xfId="61" applyFont="1"/>
    <xf numFmtId="2" fontId="57" fillId="0" borderId="0" xfId="61" applyNumberFormat="1" applyFont="1" applyAlignment="1">
      <alignment horizontal="right" wrapText="1" indent="1" readingOrder="1"/>
    </xf>
    <xf numFmtId="2" fontId="57" fillId="0" borderId="0" xfId="61" applyNumberFormat="1" applyFont="1" applyAlignment="1">
      <alignment horizontal="center" wrapText="1" readingOrder="1"/>
    </xf>
    <xf numFmtId="2" fontId="33" fillId="0" borderId="0" xfId="61" applyNumberFormat="1" applyFont="1" applyAlignment="1">
      <alignment horizontal="center" wrapText="1" readingOrder="1"/>
    </xf>
    <xf numFmtId="0" fontId="33" fillId="0" borderId="0" xfId="61" applyFont="1" applyAlignment="1">
      <alignment horizontal="left" vertical="center" wrapText="1" indent="1" readingOrder="1"/>
    </xf>
    <xf numFmtId="2" fontId="57" fillId="0" borderId="0" xfId="61" applyNumberFormat="1" applyFont="1" applyAlignment="1">
      <alignment horizontal="center" wrapText="1"/>
    </xf>
    <xf numFmtId="2" fontId="57" fillId="3" borderId="0" xfId="61" applyNumberFormat="1" applyFont="1" applyFill="1" applyAlignment="1">
      <alignment horizontal="center" wrapText="1"/>
    </xf>
    <xf numFmtId="2" fontId="6" fillId="0" borderId="0" xfId="0" applyNumberFormat="1" applyFont="1" applyAlignment="1">
      <alignment horizontal="center" wrapText="1" readingOrder="1"/>
    </xf>
    <xf numFmtId="0" fontId="20" fillId="0" borderId="18" xfId="61" applyFont="1" applyBorder="1" applyAlignment="1">
      <alignment horizontal="center"/>
    </xf>
    <xf numFmtId="0" fontId="20" fillId="0" borderId="17" xfId="61" applyFont="1" applyBorder="1" applyAlignment="1">
      <alignment horizontal="center"/>
    </xf>
    <xf numFmtId="0" fontId="20" fillId="0" borderId="17" xfId="61" applyFont="1" applyBorder="1" applyAlignment="1">
      <alignment horizontal="left" vertical="center" wrapText="1" indent="1" readingOrder="1"/>
    </xf>
    <xf numFmtId="0" fontId="56" fillId="0" borderId="0" xfId="61" applyFont="1"/>
    <xf numFmtId="0" fontId="18" fillId="0" borderId="0" xfId="61" applyFont="1"/>
    <xf numFmtId="167" fontId="6" fillId="0" borderId="0" xfId="61" applyNumberFormat="1" applyFont="1" applyAlignment="1">
      <alignment horizontal="center"/>
    </xf>
    <xf numFmtId="0" fontId="47" fillId="3" borderId="0" xfId="61" applyFont="1" applyFill="1"/>
    <xf numFmtId="0" fontId="47" fillId="0" borderId="0" xfId="61" applyFont="1"/>
    <xf numFmtId="0" fontId="79" fillId="0" borderId="0" xfId="61" applyFont="1"/>
    <xf numFmtId="0" fontId="47" fillId="3" borderId="0" xfId="61" quotePrefix="1" applyFont="1" applyFill="1"/>
    <xf numFmtId="0" fontId="47" fillId="0" borderId="0" xfId="61" quotePrefix="1" applyFont="1"/>
    <xf numFmtId="0" fontId="6" fillId="3" borderId="3" xfId="61" applyFont="1" applyFill="1" applyBorder="1"/>
    <xf numFmtId="0" fontId="47" fillId="0" borderId="3" xfId="61" applyFont="1" applyBorder="1"/>
    <xf numFmtId="167" fontId="6" fillId="3" borderId="3" xfId="61" quotePrefix="1" applyNumberFormat="1" applyFont="1" applyFill="1" applyBorder="1" applyAlignment="1">
      <alignment horizontal="center"/>
    </xf>
    <xf numFmtId="0" fontId="19" fillId="0" borderId="3" xfId="61" applyFont="1" applyBorder="1" applyAlignment="1">
      <alignment horizontal="center"/>
    </xf>
    <xf numFmtId="0" fontId="19" fillId="0" borderId="3" xfId="61" applyFont="1" applyBorder="1" applyAlignment="1">
      <alignment horizontal="left" indent="1"/>
    </xf>
    <xf numFmtId="0" fontId="6" fillId="0" borderId="0" xfId="62" applyFont="1" applyAlignment="1" applyProtection="1"/>
    <xf numFmtId="0" fontId="7" fillId="0" borderId="4" xfId="1" applyFont="1" applyBorder="1" applyAlignment="1">
      <alignment horizontal="left" vertical="center"/>
    </xf>
    <xf numFmtId="3" fontId="1" fillId="3" borderId="0" xfId="67" applyNumberFormat="1" applyFont="1" applyFill="1"/>
    <xf numFmtId="0" fontId="19" fillId="3" borderId="0" xfId="67" applyFont="1" applyFill="1" applyAlignment="1">
      <alignment horizontal="left" indent="1"/>
    </xf>
    <xf numFmtId="1" fontId="6" fillId="0" borderId="0" xfId="67" applyNumberFormat="1" applyFont="1" applyAlignment="1">
      <alignment horizontal="right" vertical="center" indent="1"/>
    </xf>
    <xf numFmtId="0" fontId="6" fillId="3" borderId="0" xfId="12" applyFont="1" applyFill="1" applyAlignment="1">
      <alignment horizontal="right" vertical="center"/>
    </xf>
    <xf numFmtId="0" fontId="6" fillId="3" borderId="0" xfId="12" quotePrefix="1" applyFont="1" applyFill="1" applyAlignment="1"/>
    <xf numFmtId="0" fontId="6" fillId="3" borderId="0" xfId="13" applyFont="1" applyFill="1" applyAlignment="1"/>
    <xf numFmtId="0" fontId="24" fillId="3" borderId="0" xfId="14" applyFont="1" applyFill="1" applyAlignment="1">
      <alignment horizontal="right" vertical="center"/>
    </xf>
    <xf numFmtId="0" fontId="3" fillId="3" borderId="0" xfId="11" applyFill="1" applyAlignment="1">
      <alignment horizontal="right" vertical="center"/>
    </xf>
    <xf numFmtId="0" fontId="9" fillId="3" borderId="0" xfId="14" applyFont="1" applyFill="1" applyAlignment="1">
      <alignment horizontal="left" wrapText="1"/>
    </xf>
    <xf numFmtId="0" fontId="6" fillId="3" borderId="0" xfId="12" applyFont="1" applyFill="1" applyAlignment="1"/>
    <xf numFmtId="3" fontId="3" fillId="3" borderId="0" xfId="11" applyNumberFormat="1" applyFill="1"/>
    <xf numFmtId="3" fontId="0" fillId="3" borderId="0" xfId="11" applyNumberFormat="1" applyFont="1" applyFill="1"/>
    <xf numFmtId="0" fontId="0" fillId="3" borderId="0" xfId="11" applyFont="1" applyFill="1"/>
    <xf numFmtId="3" fontId="9" fillId="0" borderId="16" xfId="12" applyNumberFormat="1" applyFont="1" applyBorder="1" applyAlignment="1"/>
    <xf numFmtId="3" fontId="6" fillId="0" borderId="3" xfId="12" applyNumberFormat="1" applyFont="1" applyBorder="1" applyAlignment="1"/>
    <xf numFmtId="3" fontId="6" fillId="0" borderId="0" xfId="12" applyNumberFormat="1" applyFont="1" applyAlignment="1"/>
    <xf numFmtId="3" fontId="6" fillId="3" borderId="0" xfId="13" applyNumberFormat="1" applyFont="1" applyFill="1" applyAlignment="1">
      <alignment horizontal="right"/>
    </xf>
    <xf numFmtId="3" fontId="6" fillId="5" borderId="0" xfId="13" applyNumberFormat="1" applyFont="1" applyFill="1" applyAlignment="1">
      <alignment horizontal="right"/>
    </xf>
    <xf numFmtId="0" fontId="6" fillId="3" borderId="0" xfId="13" applyFont="1" applyFill="1" applyAlignment="1">
      <alignment wrapText="1"/>
    </xf>
    <xf numFmtId="0" fontId="17" fillId="3" borderId="3" xfId="12" applyFont="1" applyFill="1" applyBorder="1">
      <alignment vertical="top"/>
    </xf>
    <xf numFmtId="0" fontId="6" fillId="0" borderId="0" xfId="4" applyFont="1" applyAlignment="1">
      <alignment horizontal="right"/>
    </xf>
    <xf numFmtId="0" fontId="11" fillId="0" borderId="0" xfId="4" applyFont="1"/>
    <xf numFmtId="0" fontId="18" fillId="0" borderId="0" xfId="4" applyFont="1" applyAlignment="1">
      <alignment vertical="top"/>
    </xf>
    <xf numFmtId="0" fontId="18" fillId="0" borderId="0" xfId="5" applyFont="1">
      <alignment vertical="top"/>
    </xf>
    <xf numFmtId="0" fontId="11" fillId="0" borderId="0" xfId="4" applyFont="1" applyAlignment="1">
      <alignment horizontal="right"/>
    </xf>
    <xf numFmtId="3" fontId="9" fillId="0" borderId="0" xfId="4" applyNumberFormat="1" applyFont="1" applyAlignment="1">
      <alignment horizontal="right" vertical="center"/>
    </xf>
    <xf numFmtId="0" fontId="19" fillId="0" borderId="0" xfId="4" applyFont="1" applyAlignment="1">
      <alignment horizontal="left" vertical="center" indent="1"/>
    </xf>
    <xf numFmtId="0" fontId="101" fillId="0" borderId="0" xfId="5" applyFont="1" applyAlignment="1"/>
    <xf numFmtId="0" fontId="102" fillId="0" borderId="0" xfId="5" applyFont="1" applyAlignment="1"/>
    <xf numFmtId="0" fontId="11" fillId="0" borderId="0" xfId="5" applyFont="1">
      <alignment vertical="top"/>
    </xf>
    <xf numFmtId="0" fontId="11" fillId="0" borderId="0" xfId="5" applyFont="1" applyAlignment="1"/>
    <xf numFmtId="0" fontId="1" fillId="0" borderId="0" xfId="4" applyFont="1" applyAlignment="1">
      <alignment horizontal="left" indent="1"/>
    </xf>
    <xf numFmtId="0" fontId="11" fillId="0" borderId="0" xfId="4" applyFont="1" applyAlignment="1">
      <alignment horizontal="left" indent="1"/>
    </xf>
    <xf numFmtId="3" fontId="1" fillId="0" borderId="0" xfId="4" applyNumberFormat="1" applyFont="1"/>
    <xf numFmtId="167" fontId="6" fillId="0" borderId="0" xfId="4" applyNumberFormat="1" applyFont="1" applyAlignment="1">
      <alignment horizontal="right"/>
    </xf>
    <xf numFmtId="0" fontId="1" fillId="0" borderId="0" xfId="4" applyFont="1" applyAlignment="1">
      <alignment horizontal="left" vertical="center" indent="1"/>
    </xf>
    <xf numFmtId="0" fontId="11" fillId="0" borderId="0" xfId="4" applyFont="1" applyAlignment="1">
      <alignment horizontal="left" vertical="center" indent="1"/>
    </xf>
    <xf numFmtId="0" fontId="31" fillId="0" borderId="0" xfId="4" applyFont="1"/>
    <xf numFmtId="2" fontId="32" fillId="0" borderId="0" xfId="5" applyNumberFormat="1" applyFont="1" applyAlignment="1"/>
    <xf numFmtId="0" fontId="18" fillId="0" borderId="0" xfId="5" applyFont="1" applyAlignment="1">
      <alignment horizontal="left" vertical="top" wrapText="1"/>
    </xf>
    <xf numFmtId="0" fontId="31" fillId="0" borderId="0" xfId="5" applyFont="1" applyAlignment="1">
      <alignment horizontal="left" vertical="top" wrapText="1"/>
    </xf>
    <xf numFmtId="0" fontId="33" fillId="0" borderId="0" xfId="4" applyFont="1" applyAlignment="1">
      <alignment horizontal="right" vertical="center"/>
    </xf>
    <xf numFmtId="0" fontId="32" fillId="0" borderId="0" xfId="5" applyFont="1" applyAlignment="1"/>
    <xf numFmtId="0" fontId="11" fillId="0" borderId="0" xfId="4" applyFont="1" applyAlignment="1">
      <alignment vertical="top"/>
    </xf>
    <xf numFmtId="3" fontId="6" fillId="0" borderId="3" xfId="4" applyNumberFormat="1" applyFont="1" applyBorder="1" applyAlignment="1">
      <alignment horizontal="right" vertical="center"/>
    </xf>
    <xf numFmtId="3" fontId="6" fillId="0" borderId="0" xfId="4" applyNumberFormat="1" applyFont="1" applyAlignment="1">
      <alignment horizontal="right" vertical="center"/>
    </xf>
    <xf numFmtId="167" fontId="1" fillId="0" borderId="0" xfId="4" applyNumberFormat="1" applyFont="1" applyAlignment="1">
      <alignment horizontal="right" vertical="center"/>
    </xf>
    <xf numFmtId="0" fontId="34" fillId="0" borderId="0" xfId="4" applyFont="1" applyAlignment="1">
      <alignment vertical="center"/>
    </xf>
    <xf numFmtId="167" fontId="30" fillId="0" borderId="0" xfId="4" applyNumberFormat="1" applyFont="1" applyAlignment="1">
      <alignment horizontal="right" vertical="center"/>
    </xf>
    <xf numFmtId="167" fontId="77" fillId="0" borderId="0" xfId="4" applyNumberFormat="1" applyFont="1" applyAlignment="1">
      <alignment horizontal="right" vertical="center"/>
    </xf>
    <xf numFmtId="0" fontId="25" fillId="0" borderId="0" xfId="4" applyFont="1" applyAlignment="1">
      <alignment horizontal="left" vertical="center" indent="1"/>
    </xf>
    <xf numFmtId="0" fontId="70" fillId="0" borderId="0" xfId="4" applyFont="1" applyAlignment="1">
      <alignment vertical="center"/>
    </xf>
    <xf numFmtId="0" fontId="25" fillId="0" borderId="0" xfId="4" applyFont="1" applyAlignment="1">
      <alignment horizontal="right"/>
    </xf>
    <xf numFmtId="167" fontId="25" fillId="0" borderId="0" xfId="4" applyNumberFormat="1" applyFont="1" applyAlignment="1">
      <alignment horizontal="right" vertical="center"/>
    </xf>
    <xf numFmtId="0" fontId="34" fillId="0" borderId="0" xfId="4" applyFont="1" applyAlignment="1">
      <alignment horizontal="right" vertical="center"/>
    </xf>
    <xf numFmtId="0" fontId="6" fillId="0" borderId="0" xfId="4" applyFont="1" applyAlignment="1">
      <alignment horizontal="right" vertical="center"/>
    </xf>
    <xf numFmtId="0" fontId="34" fillId="0" borderId="0" xfId="4" applyFont="1" applyAlignment="1">
      <alignment horizontal="left" vertical="center"/>
    </xf>
    <xf numFmtId="0" fontId="59" fillId="0" borderId="0" xfId="4" applyFont="1" applyAlignment="1">
      <alignment vertical="center"/>
    </xf>
    <xf numFmtId="3" fontId="19" fillId="0" borderId="0" xfId="4" applyNumberFormat="1" applyFont="1" applyAlignment="1">
      <alignment horizontal="right" vertical="center"/>
    </xf>
    <xf numFmtId="0" fontId="25" fillId="0" borderId="0" xfId="4" applyFont="1" applyAlignment="1">
      <alignment horizontal="left" vertical="center" wrapText="1"/>
    </xf>
    <xf numFmtId="0" fontId="1" fillId="0" borderId="3" xfId="4" applyFont="1" applyBorder="1" applyAlignment="1">
      <alignment horizontal="right" vertical="center"/>
    </xf>
    <xf numFmtId="167" fontId="1" fillId="0" borderId="3" xfId="4" applyNumberFormat="1" applyFont="1" applyBorder="1" applyAlignment="1">
      <alignment horizontal="right" vertical="center"/>
    </xf>
    <xf numFmtId="166" fontId="1" fillId="0" borderId="3" xfId="4" applyNumberFormat="1" applyFont="1" applyBorder="1" applyAlignment="1">
      <alignment horizontal="right" vertical="center"/>
    </xf>
    <xf numFmtId="166" fontId="1" fillId="0" borderId="0" xfId="4" applyNumberFormat="1" applyFont="1" applyAlignment="1">
      <alignment horizontal="right" vertical="center"/>
    </xf>
    <xf numFmtId="0" fontId="6" fillId="0" borderId="0" xfId="4" applyFont="1" applyAlignment="1">
      <alignment horizontal="left"/>
    </xf>
    <xf numFmtId="0" fontId="6" fillId="0" borderId="3" xfId="4" applyFont="1" applyBorder="1" applyAlignment="1">
      <alignment horizontal="right" vertical="center"/>
    </xf>
    <xf numFmtId="3" fontId="1" fillId="0" borderId="4" xfId="4" applyNumberFormat="1" applyFont="1" applyBorder="1" applyAlignment="1">
      <alignment horizontal="right"/>
    </xf>
    <xf numFmtId="0" fontId="1" fillId="0" borderId="4" xfId="4" applyFont="1" applyBorder="1" applyAlignment="1">
      <alignment horizontal="left"/>
    </xf>
    <xf numFmtId="167" fontId="6" fillId="0" borderId="3" xfId="4" applyNumberFormat="1" applyFont="1" applyBorder="1" applyAlignment="1">
      <alignment horizontal="right" vertical="center"/>
    </xf>
    <xf numFmtId="167" fontId="6" fillId="0" borderId="0" xfId="4" applyNumberFormat="1" applyFont="1" applyAlignment="1">
      <alignment horizontal="right" vertical="center"/>
    </xf>
    <xf numFmtId="3" fontId="1" fillId="0" borderId="0" xfId="4" applyNumberFormat="1" applyFont="1" applyAlignment="1">
      <alignment vertical="center"/>
    </xf>
    <xf numFmtId="3" fontId="6" fillId="0" borderId="0" xfId="4" applyNumberFormat="1" applyFont="1" applyAlignment="1">
      <alignment vertical="center"/>
    </xf>
    <xf numFmtId="0" fontId="6" fillId="0" borderId="0" xfId="4" applyFont="1" applyAlignment="1">
      <alignment vertical="center"/>
    </xf>
    <xf numFmtId="3" fontId="6" fillId="0" borderId="0" xfId="4" applyNumberFormat="1" applyFont="1" applyAlignment="1">
      <alignment horizontal="right" vertical="center" wrapText="1"/>
    </xf>
    <xf numFmtId="167" fontId="6" fillId="0" borderId="0" xfId="5" applyNumberFormat="1" applyFont="1" applyAlignment="1">
      <alignment horizontal="right" vertical="center"/>
    </xf>
    <xf numFmtId="167" fontId="1" fillId="0" borderId="0" xfId="4" applyNumberFormat="1" applyFont="1" applyAlignment="1">
      <alignment horizontal="right" vertical="center" wrapText="1"/>
    </xf>
    <xf numFmtId="167" fontId="6" fillId="0" borderId="0" xfId="4" applyNumberFormat="1" applyFont="1" applyAlignment="1">
      <alignment horizontal="right" vertical="center" wrapText="1"/>
    </xf>
    <xf numFmtId="1" fontId="1" fillId="0" borderId="0" xfId="4" applyNumberFormat="1" applyFont="1" applyAlignment="1">
      <alignment horizontal="right" vertical="center"/>
    </xf>
    <xf numFmtId="0" fontId="6" fillId="0" borderId="0" xfId="4" applyFont="1" applyAlignment="1">
      <alignment horizontal="left" vertical="center" wrapText="1"/>
    </xf>
    <xf numFmtId="0" fontId="11" fillId="0" borderId="0" xfId="4" applyFont="1" applyAlignment="1">
      <alignment horizontal="right" vertical="center"/>
    </xf>
    <xf numFmtId="167" fontId="1" fillId="3" borderId="0" xfId="4" applyNumberFormat="1" applyFont="1" applyFill="1" applyAlignment="1">
      <alignment horizontal="right" vertical="center"/>
    </xf>
    <xf numFmtId="167" fontId="6" fillId="3" borderId="0" xfId="4" applyNumberFormat="1" applyFont="1" applyFill="1" applyAlignment="1">
      <alignment horizontal="right" vertical="center"/>
    </xf>
    <xf numFmtId="2" fontId="1" fillId="0" borderId="0" xfId="4" applyNumberFormat="1" applyFont="1" applyAlignment="1">
      <alignment horizontal="right" vertical="center"/>
    </xf>
    <xf numFmtId="0" fontId="9" fillId="0" borderId="0" xfId="4" applyFont="1" applyAlignment="1">
      <alignment horizontal="right" vertical="center"/>
    </xf>
    <xf numFmtId="0" fontId="59" fillId="0" borderId="0" xfId="4" applyFont="1" applyAlignment="1">
      <alignment horizontal="right" vertical="center"/>
    </xf>
    <xf numFmtId="166" fontId="6" fillId="0" borderId="0" xfId="4" applyNumberFormat="1" applyFont="1" applyAlignment="1">
      <alignment horizontal="right" vertical="center"/>
    </xf>
    <xf numFmtId="4" fontId="1" fillId="0" borderId="0" xfId="4" applyNumberFormat="1" applyFont="1" applyAlignment="1">
      <alignment horizontal="right" vertical="center"/>
    </xf>
    <xf numFmtId="2" fontId="6" fillId="0" borderId="0" xfId="4" quotePrefix="1" applyNumberFormat="1" applyFont="1" applyAlignment="1">
      <alignment horizontal="right" vertical="center"/>
    </xf>
    <xf numFmtId="2" fontId="6" fillId="0" borderId="0" xfId="4" applyNumberFormat="1" applyFont="1" applyAlignment="1">
      <alignment horizontal="right" vertical="center"/>
    </xf>
    <xf numFmtId="0" fontId="19" fillId="0" borderId="4" xfId="4" applyFont="1" applyBorder="1" applyAlignment="1">
      <alignment horizontal="right" vertical="center" wrapText="1"/>
    </xf>
    <xf numFmtId="17" fontId="19" fillId="0" borderId="4" xfId="4" applyNumberFormat="1" applyFont="1" applyBorder="1" applyAlignment="1">
      <alignment horizontal="right" vertical="center" wrapText="1"/>
    </xf>
    <xf numFmtId="0" fontId="9" fillId="0" borderId="4" xfId="4" applyFont="1" applyBorder="1" applyAlignment="1">
      <alignment horizontal="right" vertical="center"/>
    </xf>
    <xf numFmtId="0" fontId="59" fillId="0" borderId="0" xfId="4" applyFont="1"/>
    <xf numFmtId="3" fontId="19" fillId="0" borderId="0" xfId="4" applyNumberFormat="1" applyFont="1" applyAlignment="1">
      <alignment horizontal="right"/>
    </xf>
    <xf numFmtId="3" fontId="9" fillId="0" borderId="0" xfId="4" applyNumberFormat="1" applyFont="1" applyAlignment="1">
      <alignment vertical="center"/>
    </xf>
    <xf numFmtId="0" fontId="19" fillId="0" borderId="0" xfId="4" applyFont="1" applyAlignment="1">
      <alignment horizontal="left" vertical="center"/>
    </xf>
    <xf numFmtId="3" fontId="6" fillId="0" borderId="0" xfId="4" applyNumberFormat="1" applyFont="1" applyAlignment="1">
      <alignment vertical="center" wrapText="1"/>
    </xf>
    <xf numFmtId="3" fontId="9" fillId="0" borderId="0" xfId="4" applyNumberFormat="1" applyFont="1" applyAlignment="1">
      <alignment vertical="center" wrapText="1"/>
    </xf>
    <xf numFmtId="0" fontId="1" fillId="0" borderId="0" xfId="4" applyFont="1" applyAlignment="1">
      <alignment horizontal="left" vertical="top" wrapText="1"/>
    </xf>
    <xf numFmtId="0" fontId="9" fillId="0" borderId="0" xfId="4" applyFont="1" applyAlignment="1">
      <alignment vertical="center"/>
    </xf>
    <xf numFmtId="17" fontId="19" fillId="0" borderId="4" xfId="4" quotePrefix="1" applyNumberFormat="1" applyFont="1" applyBorder="1" applyAlignment="1">
      <alignment horizontal="right" vertical="center" wrapText="1"/>
    </xf>
    <xf numFmtId="0" fontId="9" fillId="0" borderId="0" xfId="4" applyFont="1"/>
    <xf numFmtId="0" fontId="19" fillId="0" borderId="0" xfId="4" applyFont="1" applyAlignment="1">
      <alignment horizontal="right"/>
    </xf>
    <xf numFmtId="0" fontId="40" fillId="0" borderId="0" xfId="4" applyFont="1"/>
    <xf numFmtId="0" fontId="45" fillId="0" borderId="0" xfId="4" applyFont="1" applyAlignment="1">
      <alignment horizontal="right"/>
    </xf>
    <xf numFmtId="0" fontId="45" fillId="0" borderId="0" xfId="4" applyFont="1"/>
    <xf numFmtId="0" fontId="36" fillId="3" borderId="0" xfId="4" applyFont="1" applyFill="1"/>
    <xf numFmtId="0" fontId="59" fillId="0" borderId="0" xfId="67" applyFont="1" applyAlignment="1">
      <alignment horizontal="right" vertical="center" indent="1"/>
    </xf>
    <xf numFmtId="0" fontId="59" fillId="0" borderId="0" xfId="67" applyFont="1" applyAlignment="1">
      <alignment horizontal="left" indent="1"/>
    </xf>
    <xf numFmtId="1" fontId="11" fillId="0" borderId="0" xfId="67" applyNumberFormat="1" applyFont="1" applyAlignment="1">
      <alignment horizontal="right" vertical="center" indent="1"/>
    </xf>
    <xf numFmtId="0" fontId="11" fillId="0" borderId="0" xfId="67" applyFont="1" applyAlignment="1">
      <alignment horizontal="left"/>
    </xf>
    <xf numFmtId="1" fontId="59" fillId="0" borderId="0" xfId="67" applyNumberFormat="1" applyFont="1" applyAlignment="1">
      <alignment horizontal="right" vertical="center" indent="1"/>
    </xf>
    <xf numFmtId="0" fontId="59" fillId="0" borderId="0" xfId="67" applyFont="1" applyAlignment="1">
      <alignment horizontal="left"/>
    </xf>
    <xf numFmtId="0" fontId="59" fillId="0" borderId="0" xfId="67" applyFont="1" applyAlignment="1">
      <alignment horizontal="center"/>
    </xf>
    <xf numFmtId="0" fontId="59" fillId="0" borderId="0" xfId="67" applyFont="1"/>
    <xf numFmtId="3" fontId="11" fillId="0" borderId="0" xfId="67" applyNumberFormat="1" applyFont="1"/>
    <xf numFmtId="0" fontId="11" fillId="0" borderId="0" xfId="67" applyFont="1"/>
    <xf numFmtId="0" fontId="12" fillId="3" borderId="0" xfId="72" applyFill="1"/>
    <xf numFmtId="0" fontId="6" fillId="3" borderId="10" xfId="12" applyFont="1" applyFill="1" applyBorder="1" applyAlignment="1">
      <alignment horizontal="right" vertical="center"/>
    </xf>
    <xf numFmtId="0" fontId="1" fillId="3" borderId="0" xfId="12" applyFont="1" applyFill="1" applyAlignment="1">
      <alignment horizontal="right" vertical="center"/>
    </xf>
    <xf numFmtId="0" fontId="1" fillId="5" borderId="0" xfId="12" applyFont="1" applyFill="1" applyAlignment="1">
      <alignment horizontal="right" vertical="center"/>
    </xf>
    <xf numFmtId="0" fontId="1" fillId="3" borderId="0" xfId="12" quotePrefix="1" applyFont="1" applyFill="1" applyAlignment="1">
      <alignment horizontal="left" vertical="center" indent="1"/>
    </xf>
    <xf numFmtId="0" fontId="1" fillId="2" borderId="0" xfId="12" applyFont="1" applyFill="1" applyAlignment="1">
      <alignment horizontal="right" vertical="center"/>
    </xf>
    <xf numFmtId="0" fontId="6" fillId="2" borderId="24" xfId="12" applyFont="1" applyFill="1" applyBorder="1" applyAlignment="1">
      <alignment horizontal="right" vertical="center"/>
    </xf>
    <xf numFmtId="0" fontId="19" fillId="3" borderId="0" xfId="12" applyFont="1" applyFill="1" applyAlignment="1">
      <alignment horizontal="right" vertical="center"/>
    </xf>
    <xf numFmtId="0" fontId="19" fillId="5" borderId="0" xfId="12" applyFont="1" applyFill="1" applyAlignment="1">
      <alignment horizontal="right" vertical="center"/>
    </xf>
    <xf numFmtId="0" fontId="19" fillId="3" borderId="0" xfId="12" applyFont="1" applyFill="1" applyAlignment="1">
      <alignment vertical="center"/>
    </xf>
    <xf numFmtId="0" fontId="36" fillId="3" borderId="0" xfId="12" applyFont="1" applyFill="1" applyAlignment="1">
      <alignment horizontal="left" vertical="center"/>
    </xf>
    <xf numFmtId="0" fontId="1" fillId="3" borderId="0" xfId="12" applyFont="1" applyFill="1" applyAlignment="1">
      <alignment horizontal="left" vertical="center"/>
    </xf>
    <xf numFmtId="0" fontId="72" fillId="3" borderId="0" xfId="12" applyFont="1" applyFill="1" applyAlignment="1">
      <alignment horizontal="left" vertical="center"/>
    </xf>
    <xf numFmtId="3" fontId="12" fillId="3" borderId="0" xfId="72" applyNumberFormat="1" applyFill="1"/>
    <xf numFmtId="3" fontId="9" fillId="2" borderId="10" xfId="12" applyNumberFormat="1" applyFont="1" applyFill="1" applyBorder="1" applyAlignment="1">
      <alignment horizontal="right" vertical="center"/>
    </xf>
    <xf numFmtId="0" fontId="19" fillId="2" borderId="0" xfId="12" applyFont="1" applyFill="1" applyAlignment="1">
      <alignment horizontal="left" vertical="center"/>
    </xf>
    <xf numFmtId="0" fontId="9" fillId="2" borderId="0" xfId="12" applyFont="1" applyFill="1" applyAlignment="1">
      <alignment horizontal="left" vertical="center"/>
    </xf>
    <xf numFmtId="0" fontId="19" fillId="5" borderId="0" xfId="12" applyFont="1" applyFill="1" applyAlignment="1">
      <alignment horizontal="left" vertical="center"/>
    </xf>
    <xf numFmtId="3" fontId="19" fillId="2" borderId="0" xfId="12" applyNumberFormat="1" applyFont="1" applyFill="1" applyAlignment="1">
      <alignment horizontal="right" vertical="center"/>
    </xf>
    <xf numFmtId="3" fontId="9" fillId="2" borderId="0" xfId="12" applyNumberFormat="1" applyFont="1" applyFill="1" applyAlignment="1">
      <alignment horizontal="right" vertical="center"/>
    </xf>
    <xf numFmtId="3" fontId="19" fillId="5" borderId="0" xfId="12" applyNumberFormat="1" applyFont="1" applyFill="1" applyAlignment="1">
      <alignment horizontal="right" vertical="center"/>
    </xf>
    <xf numFmtId="3" fontId="19" fillId="3" borderId="0" xfId="12" applyNumberFormat="1" applyFont="1" applyFill="1" applyAlignment="1">
      <alignment horizontal="right" vertical="center"/>
    </xf>
    <xf numFmtId="3" fontId="9" fillId="3" borderId="0" xfId="12" applyNumberFormat="1" applyFont="1" applyFill="1" applyAlignment="1">
      <alignment horizontal="right" vertical="center"/>
    </xf>
    <xf numFmtId="0" fontId="19" fillId="3" borderId="0" xfId="12" applyFont="1" applyFill="1" applyAlignment="1">
      <alignment horizontal="left" vertical="center"/>
    </xf>
    <xf numFmtId="3" fontId="6" fillId="3" borderId="24" xfId="12" applyNumberFormat="1" applyFont="1" applyFill="1" applyBorder="1" applyAlignment="1">
      <alignment horizontal="right" vertical="center"/>
    </xf>
    <xf numFmtId="0" fontId="25" fillId="3" borderId="0" xfId="12" applyFont="1" applyFill="1" applyAlignment="1">
      <alignment vertical="center"/>
    </xf>
    <xf numFmtId="0" fontId="13" fillId="3" borderId="0" xfId="12" applyFont="1" applyFill="1" applyAlignment="1">
      <alignment vertical="center"/>
    </xf>
    <xf numFmtId="3" fontId="6" fillId="3" borderId="0" xfId="13" applyNumberFormat="1" applyFont="1" applyFill="1" applyAlignment="1">
      <alignment horizontal="right" vertical="center"/>
    </xf>
    <xf numFmtId="3" fontId="6" fillId="2" borderId="0" xfId="13" applyNumberFormat="1" applyFont="1" applyFill="1" applyAlignment="1">
      <alignment horizontal="right" vertical="center"/>
    </xf>
    <xf numFmtId="0" fontId="6" fillId="3" borderId="0" xfId="13" applyFont="1" applyFill="1" applyAlignment="1">
      <alignment vertical="center" wrapText="1"/>
    </xf>
    <xf numFmtId="16" fontId="36" fillId="3" borderId="0" xfId="13" quotePrefix="1" applyNumberFormat="1" applyFont="1" applyFill="1" applyAlignment="1">
      <alignment horizontal="right" vertical="center"/>
    </xf>
    <xf numFmtId="3" fontId="6" fillId="3" borderId="0" xfId="13" applyNumberFormat="1" applyFont="1" applyFill="1" applyAlignment="1">
      <alignment horizontal="right" vertical="center" wrapText="1"/>
    </xf>
    <xf numFmtId="16" fontId="106" fillId="3" borderId="0" xfId="13" quotePrefix="1" applyNumberFormat="1" applyFont="1" applyFill="1" applyAlignment="1">
      <alignment vertical="center"/>
    </xf>
    <xf numFmtId="0" fontId="11" fillId="3" borderId="0" xfId="13" applyFont="1" applyFill="1" applyAlignment="1"/>
    <xf numFmtId="0" fontId="11" fillId="3" borderId="0" xfId="13" applyFont="1" applyFill="1" applyAlignment="1">
      <alignment horizontal="right"/>
    </xf>
    <xf numFmtId="0" fontId="9" fillId="3" borderId="0" xfId="13" applyFont="1" applyFill="1" applyAlignment="1"/>
    <xf numFmtId="3" fontId="9" fillId="3" borderId="0" xfId="13" applyNumberFormat="1" applyFont="1" applyFill="1" applyAlignment="1">
      <alignment vertical="center"/>
    </xf>
    <xf numFmtId="3" fontId="9" fillId="3" borderId="0" xfId="13" applyNumberFormat="1" applyFont="1" applyFill="1" applyAlignment="1">
      <alignment horizontal="right" vertical="center"/>
    </xf>
    <xf numFmtId="3" fontId="61" fillId="3" borderId="0" xfId="13" applyNumberFormat="1" applyFont="1" applyFill="1" applyAlignment="1">
      <alignment vertical="center"/>
    </xf>
    <xf numFmtId="3" fontId="61" fillId="3" borderId="0" xfId="13" applyNumberFormat="1" applyFont="1" applyFill="1" applyAlignment="1">
      <alignment horizontal="right" vertical="center"/>
    </xf>
    <xf numFmtId="3" fontId="9" fillId="2" borderId="0" xfId="13" applyNumberFormat="1" applyFont="1" applyFill="1" applyAlignment="1">
      <alignment vertical="center"/>
    </xf>
    <xf numFmtId="3" fontId="9" fillId="2" borderId="0" xfId="13" applyNumberFormat="1" applyFont="1" applyFill="1" applyAlignment="1">
      <alignment horizontal="right" vertical="center"/>
    </xf>
    <xf numFmtId="0" fontId="6" fillId="3" borderId="0" xfId="13" applyFont="1" applyFill="1" applyAlignment="1">
      <alignment horizontal="center" vertical="center"/>
    </xf>
    <xf numFmtId="0" fontId="88" fillId="3" borderId="0" xfId="63" applyFont="1" applyFill="1" applyAlignment="1">
      <alignment horizontal="left" vertical="center"/>
    </xf>
    <xf numFmtId="0" fontId="13" fillId="3" borderId="0" xfId="63" applyFont="1" applyFill="1" applyAlignment="1">
      <alignment horizontal="left" vertical="center"/>
    </xf>
    <xf numFmtId="166" fontId="9" fillId="7" borderId="0" xfId="90" applyNumberFormat="1" applyFont="1" applyFill="1" applyAlignment="1" applyProtection="1">
      <alignment horizontal="right" vertical="center"/>
      <protection hidden="1"/>
    </xf>
    <xf numFmtId="3" fontId="9" fillId="7" borderId="0" xfId="90" applyNumberFormat="1" applyFont="1" applyFill="1" applyAlignment="1" applyProtection="1">
      <alignment horizontal="left" vertical="center"/>
      <protection hidden="1"/>
    </xf>
    <xf numFmtId="166" fontId="9" fillId="0" borderId="0" xfId="90" applyNumberFormat="1" applyFont="1" applyAlignment="1" applyProtection="1">
      <alignment horizontal="right"/>
      <protection hidden="1"/>
    </xf>
    <xf numFmtId="3" fontId="9" fillId="0" borderId="0" xfId="90" applyNumberFormat="1" applyFont="1" applyAlignment="1" applyProtection="1">
      <alignment horizontal="left" vertical="center"/>
      <protection hidden="1"/>
    </xf>
    <xf numFmtId="0" fontId="6" fillId="0" borderId="31" xfId="92" applyFont="1" applyBorder="1" applyAlignment="1">
      <alignment vertical="top"/>
    </xf>
    <xf numFmtId="0" fontId="98" fillId="0" borderId="33" xfId="90" applyFont="1" applyBorder="1" applyProtection="1">
      <protection hidden="1"/>
    </xf>
    <xf numFmtId="0" fontId="98" fillId="0" borderId="0" xfId="90" applyFont="1" applyProtection="1">
      <protection hidden="1"/>
    </xf>
    <xf numFmtId="3" fontId="6" fillId="0" borderId="33" xfId="90" applyNumberFormat="1" applyFont="1" applyBorder="1" applyAlignment="1" applyProtection="1">
      <alignment horizontal="right" vertical="center"/>
      <protection hidden="1"/>
    </xf>
    <xf numFmtId="3" fontId="6" fillId="0" borderId="0" xfId="90" applyNumberFormat="1" applyFont="1" applyAlignment="1" applyProtection="1">
      <alignment horizontal="right" vertical="center"/>
      <protection hidden="1"/>
    </xf>
    <xf numFmtId="0" fontId="6" fillId="0" borderId="0" xfId="90" applyFont="1" applyAlignment="1">
      <alignment vertical="center"/>
    </xf>
    <xf numFmtId="3" fontId="9" fillId="0" borderId="33" xfId="90" applyNumberFormat="1" applyFont="1" applyBorder="1" applyAlignment="1" applyProtection="1">
      <alignment horizontal="right" vertical="center"/>
      <protection hidden="1"/>
    </xf>
    <xf numFmtId="3" fontId="9" fillId="0" borderId="0" xfId="90" applyNumberFormat="1" applyFont="1" applyAlignment="1" applyProtection="1">
      <alignment horizontal="right" vertical="center"/>
      <protection hidden="1"/>
    </xf>
    <xf numFmtId="3" fontId="9" fillId="7" borderId="0" xfId="90" applyNumberFormat="1" applyFont="1" applyFill="1" applyAlignment="1" applyProtection="1">
      <alignment horizontal="right" vertical="center"/>
      <protection hidden="1"/>
    </xf>
    <xf numFmtId="3" fontId="6" fillId="0" borderId="0" xfId="90" applyNumberFormat="1" applyFont="1" applyAlignment="1" applyProtection="1">
      <alignment vertical="center"/>
      <protection hidden="1"/>
    </xf>
    <xf numFmtId="3" fontId="6" fillId="0" borderId="33" xfId="90" applyNumberFormat="1" applyFont="1" applyBorder="1" applyAlignment="1" applyProtection="1">
      <alignment vertical="center"/>
      <protection hidden="1"/>
    </xf>
    <xf numFmtId="3" fontId="6" fillId="0" borderId="34" xfId="90" applyNumberFormat="1" applyFont="1" applyBorder="1" applyAlignment="1" applyProtection="1">
      <alignment vertical="center"/>
      <protection hidden="1"/>
    </xf>
    <xf numFmtId="3" fontId="6" fillId="0" borderId="31" xfId="90" applyNumberFormat="1" applyFont="1" applyBorder="1" applyAlignment="1" applyProtection="1">
      <alignment vertical="center"/>
      <protection hidden="1"/>
    </xf>
    <xf numFmtId="9" fontId="9" fillId="0" borderId="31" xfId="91" applyFont="1" applyBorder="1" applyAlignment="1" applyProtection="1">
      <alignment horizontal="right"/>
      <protection hidden="1"/>
    </xf>
    <xf numFmtId="9" fontId="9" fillId="0" borderId="31" xfId="91" quotePrefix="1" applyFont="1" applyBorder="1" applyAlignment="1" applyProtection="1">
      <alignment horizontal="right"/>
      <protection hidden="1"/>
    </xf>
    <xf numFmtId="166" fontId="6" fillId="0" borderId="0" xfId="90" applyNumberFormat="1" applyFont="1" applyAlignment="1" applyProtection="1">
      <alignment horizontal="right" vertical="center"/>
      <protection hidden="1"/>
    </xf>
    <xf numFmtId="3" fontId="6" fillId="0" borderId="0" xfId="90" applyNumberFormat="1" applyFont="1" applyAlignment="1" applyProtection="1">
      <alignment horizontal="left" vertical="center"/>
      <protection hidden="1"/>
    </xf>
    <xf numFmtId="3" fontId="6" fillId="0" borderId="0" xfId="92" applyNumberFormat="1" applyFont="1" applyAlignment="1">
      <alignment vertical="top"/>
    </xf>
    <xf numFmtId="0" fontId="6" fillId="0" borderId="0" xfId="92" applyFont="1" applyAlignment="1">
      <alignment vertical="top"/>
    </xf>
    <xf numFmtId="1" fontId="6" fillId="0" borderId="31" xfId="92" applyNumberFormat="1" applyFont="1" applyBorder="1" applyAlignment="1">
      <alignment vertical="top"/>
    </xf>
    <xf numFmtId="2" fontId="9" fillId="0" borderId="46" xfId="90" applyNumberFormat="1" applyFont="1" applyBorder="1" applyAlignment="1" applyProtection="1">
      <alignment horizontal="right" vertical="center" wrapText="1"/>
      <protection hidden="1"/>
    </xf>
    <xf numFmtId="0" fontId="9" fillId="0" borderId="46" xfId="90" applyFont="1" applyBorder="1" applyAlignment="1" applyProtection="1">
      <alignment horizontal="left" vertical="center" wrapText="1"/>
      <protection hidden="1"/>
    </xf>
    <xf numFmtId="167" fontId="6" fillId="0" borderId="0" xfId="90" applyNumberFormat="1" applyFont="1" applyAlignment="1" applyProtection="1">
      <alignment horizontal="right"/>
      <protection hidden="1"/>
    </xf>
    <xf numFmtId="167" fontId="6" fillId="0" borderId="0" xfId="90" applyNumberFormat="1" applyFont="1" applyAlignment="1" applyProtection="1">
      <alignment horizontal="right"/>
      <protection locked="0"/>
    </xf>
    <xf numFmtId="167" fontId="6" fillId="0" borderId="0" xfId="92" applyNumberFormat="1" applyFont="1" applyAlignment="1">
      <alignment vertical="top"/>
    </xf>
    <xf numFmtId="167" fontId="6" fillId="0" borderId="31" xfId="92" applyNumberFormat="1" applyFont="1" applyBorder="1" applyAlignment="1">
      <alignment vertical="top"/>
    </xf>
    <xf numFmtId="3" fontId="9" fillId="0" borderId="0" xfId="90" applyNumberFormat="1" applyFont="1" applyAlignment="1" applyProtection="1">
      <alignment horizontal="right"/>
      <protection hidden="1"/>
    </xf>
    <xf numFmtId="9" fontId="6" fillId="0" borderId="0" xfId="91" applyFont="1" applyAlignment="1" applyProtection="1">
      <alignment horizontal="right"/>
      <protection hidden="1"/>
    </xf>
    <xf numFmtId="9" fontId="6" fillId="0" borderId="59" xfId="91" applyFont="1" applyBorder="1" applyAlignment="1" applyProtection="1">
      <alignment horizontal="right"/>
      <protection hidden="1"/>
    </xf>
    <xf numFmtId="9" fontId="6" fillId="0" borderId="60" xfId="91" applyFont="1" applyBorder="1" applyAlignment="1" applyProtection="1">
      <alignment horizontal="right"/>
      <protection hidden="1"/>
    </xf>
    <xf numFmtId="166" fontId="6" fillId="0" borderId="31" xfId="90" applyNumberFormat="1" applyFont="1" applyBorder="1" applyAlignment="1" applyProtection="1">
      <alignment horizontal="right" vertical="center"/>
      <protection hidden="1"/>
    </xf>
    <xf numFmtId="3" fontId="6" fillId="0" borderId="31" xfId="90" applyNumberFormat="1" applyFont="1" applyBorder="1" applyAlignment="1" applyProtection="1">
      <alignment horizontal="left" vertical="center"/>
      <protection hidden="1"/>
    </xf>
    <xf numFmtId="0" fontId="9" fillId="0" borderId="0" xfId="90" applyFont="1" applyAlignment="1" applyProtection="1">
      <alignment horizontal="right" vertical="center" wrapText="1"/>
      <protection hidden="1"/>
    </xf>
    <xf numFmtId="0" fontId="9" fillId="0" borderId="57" xfId="90" applyFont="1" applyBorder="1" applyAlignment="1" applyProtection="1">
      <alignment horizontal="right" vertical="center" wrapText="1"/>
      <protection hidden="1"/>
    </xf>
    <xf numFmtId="0" fontId="9" fillId="0" borderId="58" xfId="90" applyFont="1" applyBorder="1" applyAlignment="1" applyProtection="1">
      <alignment horizontal="right" vertical="center" wrapText="1"/>
      <protection hidden="1"/>
    </xf>
    <xf numFmtId="2" fontId="9" fillId="0" borderId="61" xfId="90" applyNumberFormat="1" applyFont="1" applyBorder="1" applyAlignment="1" applyProtection="1">
      <alignment horizontal="right" vertical="center" wrapText="1"/>
      <protection hidden="1"/>
    </xf>
    <xf numFmtId="0" fontId="9" fillId="0" borderId="61" xfId="90" applyFont="1" applyBorder="1" applyAlignment="1" applyProtection="1">
      <alignment horizontal="left" vertical="center" wrapText="1"/>
      <protection hidden="1"/>
    </xf>
    <xf numFmtId="3" fontId="6" fillId="0" borderId="31" xfId="90" applyNumberFormat="1" applyFont="1" applyBorder="1" applyAlignment="1" applyProtection="1">
      <alignment horizontal="right" vertical="center"/>
      <protection hidden="1"/>
    </xf>
    <xf numFmtId="0" fontId="6" fillId="0" borderId="0" xfId="90" applyFont="1" applyAlignment="1" applyProtection="1">
      <alignment horizontal="right"/>
      <protection hidden="1"/>
    </xf>
    <xf numFmtId="1" fontId="6" fillId="0" borderId="0" xfId="90" applyNumberFormat="1" applyFont="1" applyAlignment="1" applyProtection="1">
      <alignment horizontal="right"/>
      <protection hidden="1"/>
    </xf>
    <xf numFmtId="0" fontId="6" fillId="0" borderId="0" xfId="90" applyFont="1" applyAlignment="1" applyProtection="1">
      <alignment horizontal="right" vertical="center"/>
      <protection hidden="1"/>
    </xf>
    <xf numFmtId="3" fontId="99" fillId="0" borderId="0" xfId="90" applyNumberFormat="1" applyFont="1" applyAlignment="1" applyProtection="1">
      <alignment vertical="center"/>
      <protection hidden="1"/>
    </xf>
    <xf numFmtId="3" fontId="99" fillId="0" borderId="27" xfId="90" applyNumberFormat="1" applyFont="1" applyBorder="1" applyAlignment="1" applyProtection="1">
      <alignment vertical="center"/>
      <protection hidden="1"/>
    </xf>
    <xf numFmtId="9" fontId="6" fillId="0" borderId="31" xfId="93" applyFont="1" applyBorder="1" applyAlignment="1" applyProtection="1">
      <alignment horizontal="right"/>
      <protection hidden="1"/>
    </xf>
    <xf numFmtId="9" fontId="6" fillId="0" borderId="0" xfId="91" quotePrefix="1" applyFont="1" applyAlignment="1" applyProtection="1">
      <alignment horizontal="right"/>
      <protection hidden="1"/>
    </xf>
    <xf numFmtId="9" fontId="6" fillId="0" borderId="27" xfId="91" applyFont="1" applyBorder="1" applyAlignment="1" applyProtection="1">
      <alignment horizontal="right"/>
      <protection hidden="1"/>
    </xf>
    <xf numFmtId="9" fontId="6" fillId="0" borderId="31" xfId="91" quotePrefix="1" applyFont="1" applyBorder="1" applyAlignment="1" applyProtection="1">
      <alignment horizontal="right"/>
      <protection hidden="1"/>
    </xf>
    <xf numFmtId="9" fontId="6" fillId="0" borderId="31" xfId="91" applyFont="1" applyBorder="1" applyAlignment="1" applyProtection="1">
      <alignment horizontal="right"/>
      <protection hidden="1"/>
    </xf>
    <xf numFmtId="0" fontId="30" fillId="0" borderId="0" xfId="90" applyFont="1" applyAlignment="1" applyProtection="1">
      <alignment vertical="center"/>
      <protection hidden="1"/>
    </xf>
    <xf numFmtId="3" fontId="9" fillId="7" borderId="0" xfId="90" applyNumberFormat="1" applyFont="1" applyFill="1" applyAlignment="1" applyProtection="1">
      <alignment horizontal="right"/>
      <protection hidden="1"/>
    </xf>
    <xf numFmtId="0" fontId="9" fillId="0" borderId="59" xfId="90" applyFont="1" applyBorder="1" applyAlignment="1" applyProtection="1">
      <alignment vertical="center"/>
      <protection hidden="1"/>
    </xf>
    <xf numFmtId="0" fontId="9" fillId="0" borderId="60" xfId="90" applyFont="1" applyBorder="1" applyAlignment="1" applyProtection="1">
      <alignment vertical="center"/>
      <protection hidden="1"/>
    </xf>
    <xf numFmtId="3" fontId="1" fillId="0" borderId="0" xfId="72" applyNumberFormat="1" applyFont="1" applyAlignment="1">
      <alignment horizontal="right" indent="1"/>
    </xf>
    <xf numFmtId="1" fontId="1" fillId="0" borderId="0" xfId="72" applyNumberFormat="1" applyFont="1" applyAlignment="1">
      <alignment horizontal="right" indent="1"/>
    </xf>
    <xf numFmtId="1" fontId="19" fillId="0" borderId="0" xfId="72" applyNumberFormat="1" applyFont="1" applyAlignment="1">
      <alignment horizontal="right" indent="1"/>
    </xf>
    <xf numFmtId="0" fontId="19" fillId="0" borderId="0" xfId="72" applyFont="1" applyAlignment="1">
      <alignment horizontal="center" vertical="center"/>
    </xf>
    <xf numFmtId="0" fontId="19" fillId="0" borderId="47" xfId="72" applyFont="1" applyBorder="1" applyAlignment="1">
      <alignment horizontal="center" vertical="center" wrapText="1"/>
    </xf>
    <xf numFmtId="0" fontId="19" fillId="0" borderId="0" xfId="72" applyFont="1" applyAlignment="1">
      <alignment horizontal="center" vertical="center" wrapText="1"/>
    </xf>
    <xf numFmtId="9" fontId="6" fillId="0" borderId="27" xfId="91" quotePrefix="1" applyFont="1" applyBorder="1" applyAlignment="1" applyProtection="1">
      <alignment horizontal="right"/>
      <protection hidden="1"/>
    </xf>
    <xf numFmtId="9" fontId="9" fillId="0" borderId="0" xfId="93" applyFont="1" applyAlignment="1" applyProtection="1">
      <alignment horizontal="right"/>
      <protection hidden="1"/>
    </xf>
    <xf numFmtId="3" fontId="6" fillId="0" borderId="34" xfId="90" applyNumberFormat="1" applyFont="1" applyBorder="1" applyAlignment="1" applyProtection="1">
      <alignment horizontal="right" vertical="center"/>
      <protection hidden="1"/>
    </xf>
    <xf numFmtId="0" fontId="98" fillId="0" borderId="27" xfId="90" applyFont="1" applyBorder="1" applyProtection="1">
      <protection hidden="1"/>
    </xf>
    <xf numFmtId="167" fontId="6" fillId="0" borderId="33" xfId="90" applyNumberFormat="1" applyFont="1" applyBorder="1" applyAlignment="1" applyProtection="1">
      <alignment horizontal="right" vertical="center" wrapText="1"/>
      <protection hidden="1"/>
    </xf>
    <xf numFmtId="167" fontId="6" fillId="0" borderId="0" xfId="90" applyNumberFormat="1" applyFont="1" applyAlignment="1" applyProtection="1">
      <alignment horizontal="right" vertical="center" wrapText="1"/>
      <protection hidden="1"/>
    </xf>
    <xf numFmtId="0" fontId="6" fillId="0" borderId="0" xfId="90" applyFont="1" applyAlignment="1" applyProtection="1">
      <alignment horizontal="left" vertical="center" wrapText="1"/>
      <protection hidden="1"/>
    </xf>
    <xf numFmtId="167" fontId="6" fillId="0" borderId="34" xfId="90" applyNumberFormat="1" applyFont="1" applyBorder="1" applyAlignment="1" applyProtection="1">
      <alignment horizontal="right" vertical="center" wrapText="1"/>
      <protection hidden="1"/>
    </xf>
    <xf numFmtId="167" fontId="6" fillId="0" borderId="31" xfId="90" applyNumberFormat="1" applyFont="1" applyBorder="1" applyAlignment="1" applyProtection="1">
      <alignment horizontal="right" vertical="center" wrapText="1"/>
      <protection hidden="1"/>
    </xf>
    <xf numFmtId="0" fontId="6" fillId="0" borderId="31" xfId="90" applyFont="1" applyBorder="1" applyAlignment="1" applyProtection="1">
      <alignment horizontal="left" vertical="center" wrapText="1"/>
      <protection hidden="1"/>
    </xf>
    <xf numFmtId="0" fontId="6" fillId="0" borderId="31" xfId="90" applyFont="1" applyBorder="1" applyAlignment="1" applyProtection="1">
      <alignment horizontal="right" vertical="center" wrapText="1"/>
      <protection hidden="1"/>
    </xf>
    <xf numFmtId="166" fontId="6" fillId="0" borderId="0" xfId="90" applyNumberFormat="1" applyFont="1" applyAlignment="1" applyProtection="1">
      <alignment horizontal="right" vertical="center" wrapText="1"/>
      <protection hidden="1"/>
    </xf>
    <xf numFmtId="2" fontId="9" fillId="0" borderId="0" xfId="90" applyNumberFormat="1" applyFont="1" applyAlignment="1" applyProtection="1">
      <alignment horizontal="right" vertical="center" wrapText="1"/>
      <protection hidden="1"/>
    </xf>
    <xf numFmtId="0" fontId="9" fillId="0" borderId="0" xfId="90" applyFont="1" applyAlignment="1" applyProtection="1">
      <alignment wrapText="1"/>
      <protection hidden="1"/>
    </xf>
    <xf numFmtId="2" fontId="9" fillId="0" borderId="32" xfId="90" applyNumberFormat="1" applyFont="1" applyBorder="1" applyAlignment="1" applyProtection="1">
      <alignment horizontal="right" vertical="center" wrapText="1"/>
      <protection hidden="1"/>
    </xf>
    <xf numFmtId="3" fontId="6" fillId="0" borderId="0" xfId="90" applyNumberFormat="1" applyFont="1" applyAlignment="1" applyProtection="1">
      <alignment horizontal="right" vertical="center" wrapText="1"/>
      <protection hidden="1"/>
    </xf>
    <xf numFmtId="3" fontId="6" fillId="0" borderId="31" xfId="90" applyNumberFormat="1" applyFont="1" applyBorder="1" applyAlignment="1" applyProtection="1">
      <alignment horizontal="right" vertical="center" wrapText="1"/>
      <protection hidden="1"/>
    </xf>
    <xf numFmtId="3" fontId="61" fillId="0" borderId="0" xfId="90" applyNumberFormat="1" applyFont="1" applyAlignment="1" applyProtection="1">
      <alignment horizontal="left" vertical="center"/>
      <protection hidden="1"/>
    </xf>
    <xf numFmtId="3" fontId="6" fillId="0" borderId="0" xfId="72" applyNumberFormat="1" applyFont="1" applyAlignment="1">
      <alignment horizontal="right" wrapText="1" readingOrder="1"/>
    </xf>
    <xf numFmtId="0" fontId="6" fillId="0" borderId="0" xfId="72" applyFont="1" applyAlignment="1">
      <alignment horizontal="left" vertical="center" wrapText="1" readingOrder="1"/>
    </xf>
    <xf numFmtId="3" fontId="6" fillId="0" borderId="37" xfId="72" applyNumberFormat="1" applyFont="1" applyBorder="1" applyAlignment="1">
      <alignment horizontal="right" wrapText="1" readingOrder="1"/>
    </xf>
    <xf numFmtId="0" fontId="6" fillId="0" borderId="37" xfId="72" applyFont="1" applyBorder="1" applyAlignment="1">
      <alignment horizontal="left" vertical="center" wrapText="1" readingOrder="1"/>
    </xf>
    <xf numFmtId="0" fontId="9" fillId="0" borderId="0" xfId="72" applyFont="1" applyAlignment="1">
      <alignment vertical="center" wrapText="1" readingOrder="1"/>
    </xf>
    <xf numFmtId="0" fontId="59" fillId="0" borderId="40" xfId="72" applyFont="1" applyBorder="1" applyAlignment="1">
      <alignment horizontal="left" vertical="center" wrapText="1" indent="1" readingOrder="1"/>
    </xf>
    <xf numFmtId="2" fontId="9" fillId="0" borderId="38" xfId="72" applyNumberFormat="1" applyFont="1" applyBorder="1" applyAlignment="1">
      <alignment horizontal="center" vertical="center" wrapText="1" readingOrder="1"/>
    </xf>
    <xf numFmtId="166" fontId="4" fillId="0" borderId="0" xfId="72" applyNumberFormat="1" applyFont="1"/>
    <xf numFmtId="0" fontId="9" fillId="0" borderId="53" xfId="72" applyFont="1" applyBorder="1" applyAlignment="1">
      <alignment horizontal="center" vertical="center" readingOrder="1"/>
    </xf>
    <xf numFmtId="0" fontId="9" fillId="0" borderId="42" xfId="72" applyFont="1" applyBorder="1" applyAlignment="1">
      <alignment horizontal="center" vertical="center" readingOrder="1"/>
    </xf>
    <xf numFmtId="0" fontId="9" fillId="0" borderId="43" xfId="72" applyFont="1" applyBorder="1" applyAlignment="1">
      <alignment horizontal="center" vertical="center" wrapText="1" readingOrder="1"/>
    </xf>
    <xf numFmtId="0" fontId="9" fillId="0" borderId="54" xfId="72" applyFont="1" applyBorder="1" applyAlignment="1">
      <alignment horizontal="center" vertical="center" wrapText="1" readingOrder="1"/>
    </xf>
    <xf numFmtId="0" fontId="98" fillId="0" borderId="40" xfId="90" applyFont="1" applyBorder="1" applyProtection="1">
      <protection hidden="1"/>
    </xf>
    <xf numFmtId="0" fontId="6" fillId="0" borderId="0" xfId="4" applyFont="1" applyAlignment="1">
      <alignment vertical="center" wrapText="1"/>
    </xf>
    <xf numFmtId="0" fontId="1" fillId="0" borderId="0" xfId="1" applyFont="1" applyFill="1"/>
    <xf numFmtId="0" fontId="114" fillId="0" borderId="0" xfId="1" applyFont="1"/>
    <xf numFmtId="3" fontId="9" fillId="7" borderId="33" xfId="90" applyNumberFormat="1" applyFont="1" applyFill="1" applyBorder="1" applyAlignment="1" applyProtection="1">
      <alignment horizontal="right"/>
      <protection hidden="1"/>
    </xf>
    <xf numFmtId="0" fontId="6" fillId="0" borderId="0" xfId="72" applyFont="1" applyAlignment="1">
      <alignment wrapText="1" readingOrder="1"/>
    </xf>
    <xf numFmtId="3" fontId="9" fillId="3" borderId="0" xfId="13" applyNumberFormat="1" applyFont="1" applyFill="1" applyAlignment="1">
      <alignment horizontal="right"/>
    </xf>
    <xf numFmtId="0" fontId="49" fillId="3" borderId="0" xfId="13" applyFont="1" applyFill="1" applyAlignment="1">
      <alignment horizontal="left" vertical="center"/>
    </xf>
    <xf numFmtId="167" fontId="1" fillId="0" borderId="0" xfId="27" applyNumberFormat="1" applyFont="1" applyAlignment="1">
      <alignment horizontal="center"/>
    </xf>
    <xf numFmtId="3" fontId="1" fillId="0" borderId="65" xfId="0" applyNumberFormat="1" applyFont="1" applyBorder="1" applyAlignment="1">
      <alignment horizontal="right" wrapText="1"/>
    </xf>
    <xf numFmtId="3" fontId="1" fillId="0" borderId="65" xfId="0" applyNumberFormat="1" applyFont="1" applyBorder="1" applyAlignment="1">
      <alignment horizontal="left" wrapText="1"/>
    </xf>
    <xf numFmtId="9" fontId="27" fillId="3" borderId="9" xfId="94" applyFont="1" applyFill="1" applyBorder="1" applyAlignment="1" applyProtection="1">
      <alignment horizontal="right"/>
      <protection hidden="1"/>
    </xf>
    <xf numFmtId="166" fontId="27" fillId="3" borderId="12" xfId="90" applyNumberFormat="1" applyFont="1" applyFill="1" applyBorder="1" applyAlignment="1" applyProtection="1">
      <alignment horizontal="right"/>
      <protection hidden="1"/>
    </xf>
    <xf numFmtId="166" fontId="27" fillId="3" borderId="11" xfId="90" applyNumberFormat="1" applyFont="1" applyFill="1" applyBorder="1" applyAlignment="1" applyProtection="1">
      <alignment horizontal="right"/>
      <protection hidden="1"/>
    </xf>
    <xf numFmtId="3" fontId="27" fillId="3" borderId="9" xfId="90" applyNumberFormat="1" applyFont="1" applyFill="1" applyBorder="1" applyAlignment="1" applyProtection="1">
      <alignment horizontal="left"/>
      <protection hidden="1"/>
    </xf>
    <xf numFmtId="9" fontId="27" fillId="3" borderId="30" xfId="94" applyFont="1" applyFill="1" applyBorder="1" applyAlignment="1" applyProtection="1">
      <alignment horizontal="right"/>
      <protection hidden="1"/>
    </xf>
    <xf numFmtId="166" fontId="27" fillId="3" borderId="14" xfId="90" applyNumberFormat="1" applyFont="1" applyFill="1" applyBorder="1" applyAlignment="1" applyProtection="1">
      <alignment horizontal="right"/>
      <protection hidden="1"/>
    </xf>
    <xf numFmtId="166" fontId="27" fillId="3" borderId="15" xfId="90" applyNumberFormat="1" applyFont="1" applyFill="1" applyBorder="1" applyAlignment="1" applyProtection="1">
      <alignment horizontal="right"/>
      <protection hidden="1"/>
    </xf>
    <xf numFmtId="3" fontId="27" fillId="3" borderId="30" xfId="90" applyNumberFormat="1" applyFont="1" applyFill="1" applyBorder="1" applyAlignment="1" applyProtection="1">
      <alignment horizontal="left"/>
      <protection hidden="1"/>
    </xf>
    <xf numFmtId="3" fontId="27" fillId="3" borderId="56" xfId="90" applyNumberFormat="1" applyFont="1" applyFill="1" applyBorder="1" applyAlignment="1" applyProtection="1">
      <alignment horizontal="right" vertical="center"/>
      <protection hidden="1"/>
    </xf>
    <xf numFmtId="3" fontId="27" fillId="3" borderId="66" xfId="90" applyNumberFormat="1" applyFont="1" applyFill="1" applyBorder="1" applyAlignment="1" applyProtection="1">
      <alignment horizontal="right" vertical="center"/>
      <protection hidden="1"/>
    </xf>
    <xf numFmtId="3" fontId="27" fillId="3" borderId="67" xfId="90" applyNumberFormat="1" applyFont="1" applyFill="1" applyBorder="1" applyAlignment="1" applyProtection="1">
      <alignment horizontal="right" vertical="center"/>
      <protection hidden="1"/>
    </xf>
    <xf numFmtId="9" fontId="27" fillId="3" borderId="56" xfId="94" applyFont="1" applyFill="1" applyBorder="1" applyAlignment="1" applyProtection="1">
      <alignment horizontal="right" vertical="center"/>
      <protection hidden="1"/>
    </xf>
    <xf numFmtId="3" fontId="27" fillId="3" borderId="56" xfId="90" applyNumberFormat="1" applyFont="1" applyFill="1" applyBorder="1" applyAlignment="1" applyProtection="1">
      <alignment horizontal="left" vertical="center"/>
      <protection hidden="1"/>
    </xf>
    <xf numFmtId="9" fontId="117" fillId="3" borderId="7" xfId="98" applyFont="1" applyFill="1" applyBorder="1" applyAlignment="1">
      <alignment horizontal="right"/>
    </xf>
    <xf numFmtId="3" fontId="30" fillId="3" borderId="13" xfId="90" applyNumberFormat="1" applyFont="1" applyFill="1" applyBorder="1" applyAlignment="1">
      <alignment horizontal="right"/>
    </xf>
    <xf numFmtId="3" fontId="30" fillId="3" borderId="8" xfId="90" applyNumberFormat="1" applyFont="1" applyFill="1" applyBorder="1" applyAlignment="1">
      <alignment horizontal="right"/>
    </xf>
    <xf numFmtId="9" fontId="117" fillId="3" borderId="7" xfId="94" applyFont="1" applyFill="1" applyBorder="1" applyAlignment="1">
      <alignment horizontal="right"/>
    </xf>
    <xf numFmtId="0" fontId="30" fillId="3" borderId="7" xfId="90" applyFont="1" applyFill="1" applyBorder="1" applyAlignment="1">
      <alignment vertical="top" wrapText="1"/>
    </xf>
    <xf numFmtId="3" fontId="30" fillId="3" borderId="8" xfId="90" applyNumberFormat="1" applyFont="1" applyFill="1" applyBorder="1" applyAlignment="1" applyProtection="1">
      <alignment horizontal="right"/>
      <protection hidden="1"/>
    </xf>
    <xf numFmtId="0" fontId="30" fillId="3" borderId="7" xfId="90" applyFont="1" applyFill="1" applyBorder="1" applyAlignment="1">
      <alignment vertical="center"/>
    </xf>
    <xf numFmtId="9" fontId="117" fillId="3" borderId="7" xfId="98" applyFont="1" applyFill="1" applyBorder="1" applyAlignment="1">
      <alignment horizontal="right" vertical="top"/>
    </xf>
    <xf numFmtId="49" fontId="30" fillId="3" borderId="13" xfId="90" applyNumberFormat="1" applyFont="1" applyFill="1" applyBorder="1" applyAlignment="1">
      <alignment horizontal="right"/>
    </xf>
    <xf numFmtId="49" fontId="30" fillId="3" borderId="8" xfId="90" applyNumberFormat="1" applyFont="1" applyFill="1" applyBorder="1" applyAlignment="1">
      <alignment horizontal="right"/>
    </xf>
    <xf numFmtId="1" fontId="30" fillId="3" borderId="13" xfId="97" applyNumberFormat="1" applyFont="1" applyFill="1" applyBorder="1" applyAlignment="1">
      <alignment horizontal="right"/>
    </xf>
    <xf numFmtId="1" fontId="30" fillId="3" borderId="8" xfId="97" applyNumberFormat="1" applyFont="1" applyFill="1" applyBorder="1" applyAlignment="1">
      <alignment horizontal="right"/>
    </xf>
    <xf numFmtId="1" fontId="119" fillId="3" borderId="13" xfId="97" applyNumberFormat="1" applyFont="1" applyFill="1" applyBorder="1" applyAlignment="1">
      <alignment horizontal="right"/>
    </xf>
    <xf numFmtId="1" fontId="119" fillId="3" borderId="8" xfId="97" applyNumberFormat="1" applyFont="1" applyFill="1" applyBorder="1" applyAlignment="1">
      <alignment horizontal="right"/>
    </xf>
    <xf numFmtId="1" fontId="30" fillId="3" borderId="8" xfId="90" applyNumberFormat="1" applyFont="1" applyFill="1" applyBorder="1" applyAlignment="1">
      <alignment horizontal="right"/>
    </xf>
    <xf numFmtId="0" fontId="25" fillId="3" borderId="7" xfId="90" applyFont="1" applyFill="1" applyBorder="1" applyAlignment="1">
      <alignment vertical="center"/>
    </xf>
    <xf numFmtId="9" fontId="117" fillId="3" borderId="30" xfId="98" applyFont="1" applyFill="1" applyBorder="1" applyAlignment="1">
      <alignment horizontal="right" vertical="top"/>
    </xf>
    <xf numFmtId="1" fontId="30" fillId="3" borderId="14" xfId="97" applyNumberFormat="1" applyFont="1" applyFill="1" applyBorder="1" applyAlignment="1">
      <alignment horizontal="right" vertical="top"/>
    </xf>
    <xf numFmtId="1" fontId="30" fillId="3" borderId="15" xfId="97" applyNumberFormat="1" applyFont="1" applyFill="1" applyBorder="1" applyAlignment="1">
      <alignment horizontal="right" vertical="top"/>
    </xf>
    <xf numFmtId="9" fontId="117" fillId="3" borderId="30" xfId="94" applyFont="1" applyFill="1" applyBorder="1" applyAlignment="1">
      <alignment horizontal="right" vertical="top"/>
    </xf>
    <xf numFmtId="3" fontId="30" fillId="3" borderId="14" xfId="97" applyNumberFormat="1" applyFont="1" applyFill="1" applyBorder="1" applyAlignment="1">
      <alignment horizontal="right" vertical="top"/>
    </xf>
    <xf numFmtId="3" fontId="30" fillId="3" borderId="15" xfId="90" applyNumberFormat="1" applyFont="1" applyFill="1" applyBorder="1" applyAlignment="1">
      <alignment horizontal="right" vertical="top"/>
    </xf>
    <xf numFmtId="0" fontId="30" fillId="3" borderId="30" xfId="90" applyFont="1" applyFill="1" applyBorder="1" applyAlignment="1">
      <alignment vertical="center"/>
    </xf>
    <xf numFmtId="9" fontId="27" fillId="3" borderId="56" xfId="94" applyFont="1" applyFill="1" applyBorder="1" applyAlignment="1" applyProtection="1">
      <alignment horizontal="right"/>
      <protection hidden="1"/>
    </xf>
    <xf numFmtId="3" fontId="27" fillId="3" borderId="66" xfId="90" applyNumberFormat="1" applyFont="1" applyFill="1" applyBorder="1" applyAlignment="1" applyProtection="1">
      <alignment horizontal="right"/>
      <protection hidden="1"/>
    </xf>
    <xf numFmtId="3" fontId="27" fillId="3" borderId="67" xfId="90" applyNumberFormat="1" applyFont="1" applyFill="1" applyBorder="1" applyAlignment="1" applyProtection="1">
      <alignment horizontal="right"/>
      <protection hidden="1"/>
    </xf>
    <xf numFmtId="3" fontId="27" fillId="3" borderId="56" xfId="90" applyNumberFormat="1" applyFont="1" applyFill="1" applyBorder="1" applyAlignment="1" applyProtection="1">
      <alignment horizontal="left"/>
      <protection hidden="1"/>
    </xf>
    <xf numFmtId="3" fontId="30" fillId="3" borderId="13" xfId="97" applyNumberFormat="1" applyFont="1" applyFill="1" applyBorder="1" applyAlignment="1">
      <alignment horizontal="right"/>
    </xf>
    <xf numFmtId="3" fontId="30" fillId="3" borderId="8" xfId="97" applyNumberFormat="1" applyFont="1" applyFill="1" applyBorder="1" applyAlignment="1">
      <alignment horizontal="right"/>
    </xf>
    <xf numFmtId="0" fontId="30" fillId="3" borderId="7" xfId="97" applyFont="1" applyFill="1" applyBorder="1" applyAlignment="1">
      <alignment vertical="center"/>
    </xf>
    <xf numFmtId="9" fontId="27" fillId="3" borderId="7" xfId="94" applyFont="1" applyFill="1" applyBorder="1" applyAlignment="1" applyProtection="1">
      <alignment horizontal="right"/>
      <protection hidden="1"/>
    </xf>
    <xf numFmtId="3" fontId="27" fillId="3" borderId="13" xfId="90" applyNumberFormat="1" applyFont="1" applyFill="1" applyBorder="1" applyAlignment="1" applyProtection="1">
      <alignment horizontal="right"/>
      <protection hidden="1"/>
    </xf>
    <xf numFmtId="3" fontId="27" fillId="3" borderId="8" xfId="90" applyNumberFormat="1" applyFont="1" applyFill="1" applyBorder="1" applyAlignment="1" applyProtection="1">
      <alignment horizontal="right"/>
      <protection hidden="1"/>
    </xf>
    <xf numFmtId="3" fontId="27" fillId="3" borderId="7" xfId="90" applyNumberFormat="1" applyFont="1" applyFill="1" applyBorder="1" applyAlignment="1" applyProtection="1">
      <alignment horizontal="left"/>
      <protection hidden="1"/>
    </xf>
    <xf numFmtId="0" fontId="30" fillId="3" borderId="7" xfId="97" applyFont="1" applyFill="1" applyBorder="1" applyAlignment="1">
      <alignment vertical="center" wrapText="1"/>
    </xf>
    <xf numFmtId="9" fontId="117" fillId="3" borderId="30" xfId="98" applyFont="1" applyFill="1" applyBorder="1" applyAlignment="1">
      <alignment horizontal="right" vertical="center"/>
    </xf>
    <xf numFmtId="3" fontId="30" fillId="3" borderId="15" xfId="97" applyNumberFormat="1" applyFont="1" applyFill="1" applyBorder="1" applyAlignment="1">
      <alignment horizontal="right" vertical="top"/>
    </xf>
    <xf numFmtId="9" fontId="117" fillId="3" borderId="30" xfId="94" applyFont="1" applyFill="1" applyBorder="1" applyAlignment="1">
      <alignment horizontal="right" vertical="center"/>
    </xf>
    <xf numFmtId="3" fontId="30" fillId="3" borderId="15" xfId="90" applyNumberFormat="1" applyFont="1" applyFill="1" applyBorder="1" applyAlignment="1" applyProtection="1">
      <alignment horizontal="right" vertical="top"/>
      <protection hidden="1"/>
    </xf>
    <xf numFmtId="0" fontId="30" fillId="3" borderId="30" xfId="97" applyFont="1" applyFill="1" applyBorder="1" applyAlignment="1">
      <alignment vertical="center" wrapText="1"/>
    </xf>
    <xf numFmtId="0" fontId="120" fillId="3" borderId="56" xfId="97" applyFont="1" applyFill="1" applyBorder="1" applyAlignment="1">
      <alignment horizontal="right" vertical="center" wrapText="1"/>
    </xf>
    <xf numFmtId="0" fontId="121" fillId="3" borderId="66" xfId="97" applyFont="1" applyFill="1" applyBorder="1" applyAlignment="1">
      <alignment horizontal="right" vertical="center" wrapText="1"/>
    </xf>
    <xf numFmtId="0" fontId="121" fillId="3" borderId="67" xfId="97" applyFont="1" applyFill="1" applyBorder="1" applyAlignment="1">
      <alignment horizontal="right" vertical="center" wrapText="1"/>
    </xf>
    <xf numFmtId="0" fontId="27" fillId="3" borderId="56" xfId="97" applyFont="1" applyFill="1" applyBorder="1"/>
    <xf numFmtId="0" fontId="122" fillId="3" borderId="9" xfId="97" applyFont="1" applyFill="1" applyBorder="1" applyAlignment="1">
      <alignment horizontal="right"/>
    </xf>
    <xf numFmtId="0" fontId="27" fillId="3" borderId="12" xfId="97" applyFont="1" applyFill="1" applyBorder="1" applyAlignment="1">
      <alignment horizontal="right"/>
    </xf>
    <xf numFmtId="0" fontId="27" fillId="3" borderId="11" xfId="97" applyFont="1" applyFill="1" applyBorder="1" applyAlignment="1">
      <alignment horizontal="right"/>
    </xf>
    <xf numFmtId="0" fontId="30" fillId="3" borderId="9" xfId="97" applyFont="1" applyFill="1" applyBorder="1"/>
    <xf numFmtId="0" fontId="122" fillId="3" borderId="30" xfId="97" applyFont="1" applyFill="1" applyBorder="1" applyAlignment="1">
      <alignment horizontal="right"/>
    </xf>
    <xf numFmtId="0" fontId="27" fillId="3" borderId="30" xfId="97" applyFont="1" applyFill="1" applyBorder="1" applyAlignment="1">
      <alignment horizontal="center" vertical="top" wrapText="1"/>
    </xf>
    <xf numFmtId="0" fontId="30" fillId="3" borderId="56" xfId="97" applyFont="1" applyFill="1" applyBorder="1" applyAlignment="1">
      <alignment horizontal="center" wrapText="1"/>
    </xf>
    <xf numFmtId="0" fontId="30" fillId="3" borderId="10" xfId="97" applyFont="1" applyFill="1" applyBorder="1" applyAlignment="1">
      <alignment horizontal="center" vertical="center"/>
    </xf>
    <xf numFmtId="0" fontId="30" fillId="3" borderId="0" xfId="97" applyFont="1" applyFill="1" applyAlignment="1">
      <alignment horizontal="center" vertical="center"/>
    </xf>
    <xf numFmtId="9" fontId="27" fillId="3" borderId="9" xfId="94" applyFont="1" applyFill="1" applyBorder="1" applyAlignment="1" applyProtection="1">
      <alignment horizontal="right" vertical="center"/>
      <protection hidden="1"/>
    </xf>
    <xf numFmtId="166" fontId="27" fillId="3" borderId="12" xfId="90" applyNumberFormat="1" applyFont="1" applyFill="1" applyBorder="1" applyAlignment="1" applyProtection="1">
      <alignment horizontal="right" vertical="center"/>
      <protection hidden="1"/>
    </xf>
    <xf numFmtId="166" fontId="27" fillId="3" borderId="11" xfId="90" applyNumberFormat="1" applyFont="1" applyFill="1" applyBorder="1" applyAlignment="1" applyProtection="1">
      <alignment horizontal="right" vertical="center"/>
      <protection hidden="1"/>
    </xf>
    <xf numFmtId="9" fontId="27" fillId="3" borderId="30" xfId="94" applyFont="1" applyFill="1" applyBorder="1" applyAlignment="1" applyProtection="1">
      <alignment horizontal="right" vertical="center"/>
      <protection hidden="1"/>
    </xf>
    <xf numFmtId="166" fontId="27" fillId="3" borderId="14" xfId="90" applyNumberFormat="1" applyFont="1" applyFill="1" applyBorder="1" applyAlignment="1" applyProtection="1">
      <alignment horizontal="right" vertical="center"/>
      <protection hidden="1"/>
    </xf>
    <xf numFmtId="166" fontId="27" fillId="3" borderId="15" xfId="90" applyNumberFormat="1" applyFont="1" applyFill="1" applyBorder="1" applyAlignment="1" applyProtection="1">
      <alignment horizontal="right" vertical="center"/>
      <protection hidden="1"/>
    </xf>
    <xf numFmtId="3" fontId="27" fillId="3" borderId="30" xfId="90" applyNumberFormat="1" applyFont="1" applyFill="1" applyBorder="1" applyAlignment="1" applyProtection="1">
      <alignment horizontal="right" vertical="center"/>
      <protection hidden="1"/>
    </xf>
    <xf numFmtId="3" fontId="27" fillId="3" borderId="14" xfId="90" applyNumberFormat="1" applyFont="1" applyFill="1" applyBorder="1" applyAlignment="1" applyProtection="1">
      <alignment horizontal="right" vertical="center"/>
      <protection hidden="1"/>
    </xf>
    <xf numFmtId="3" fontId="27" fillId="3" borderId="15" xfId="90" applyNumberFormat="1" applyFont="1" applyFill="1" applyBorder="1" applyAlignment="1" applyProtection="1">
      <alignment horizontal="right" vertical="center"/>
      <protection hidden="1"/>
    </xf>
    <xf numFmtId="3" fontId="27" fillId="3" borderId="30" xfId="90" applyNumberFormat="1" applyFont="1" applyFill="1" applyBorder="1" applyAlignment="1" applyProtection="1">
      <alignment horizontal="left" vertical="center"/>
      <protection hidden="1"/>
    </xf>
    <xf numFmtId="9" fontId="117" fillId="3" borderId="9" xfId="98" applyFont="1" applyFill="1" applyBorder="1" applyAlignment="1">
      <alignment horizontal="right"/>
    </xf>
    <xf numFmtId="3" fontId="30" fillId="3" borderId="12" xfId="90" applyNumberFormat="1" applyFont="1" applyFill="1" applyBorder="1" applyAlignment="1">
      <alignment horizontal="right"/>
    </xf>
    <xf numFmtId="3" fontId="30" fillId="3" borderId="11" xfId="90" applyNumberFormat="1" applyFont="1" applyFill="1" applyBorder="1" applyAlignment="1">
      <alignment horizontal="right"/>
    </xf>
    <xf numFmtId="9" fontId="117" fillId="3" borderId="9" xfId="94" applyFont="1" applyFill="1" applyBorder="1" applyAlignment="1">
      <alignment horizontal="right"/>
    </xf>
    <xf numFmtId="0" fontId="30" fillId="3" borderId="9" xfId="90" applyFont="1" applyFill="1" applyBorder="1" applyAlignment="1">
      <alignment vertical="center" wrapText="1"/>
    </xf>
    <xf numFmtId="9" fontId="117" fillId="3" borderId="7" xfId="98" applyFont="1" applyFill="1" applyBorder="1" applyAlignment="1">
      <alignment horizontal="right" vertical="center"/>
    </xf>
    <xf numFmtId="3" fontId="30" fillId="3" borderId="13" xfId="90" applyNumberFormat="1" applyFont="1" applyFill="1" applyBorder="1" applyAlignment="1">
      <alignment horizontal="right" vertical="center"/>
    </xf>
    <xf numFmtId="3" fontId="30" fillId="3" borderId="8" xfId="90" applyNumberFormat="1" applyFont="1" applyFill="1" applyBorder="1" applyAlignment="1" applyProtection="1">
      <alignment horizontal="right" vertical="center"/>
      <protection hidden="1"/>
    </xf>
    <xf numFmtId="9" fontId="117" fillId="3" borderId="7" xfId="94" applyFont="1" applyFill="1" applyBorder="1" applyAlignment="1">
      <alignment horizontal="right" vertical="center"/>
    </xf>
    <xf numFmtId="3" fontId="30" fillId="3" borderId="8" xfId="90" applyNumberFormat="1" applyFont="1" applyFill="1" applyBorder="1" applyAlignment="1">
      <alignment horizontal="right" vertical="center"/>
    </xf>
    <xf numFmtId="3" fontId="30" fillId="3" borderId="13" xfId="90" applyNumberFormat="1" applyFont="1" applyFill="1" applyBorder="1" applyAlignment="1" applyProtection="1">
      <alignment horizontal="right" vertical="center"/>
      <protection hidden="1"/>
    </xf>
    <xf numFmtId="49" fontId="30" fillId="3" borderId="13" xfId="97" applyNumberFormat="1" applyFont="1" applyFill="1" applyBorder="1" applyAlignment="1">
      <alignment horizontal="right" vertical="center"/>
    </xf>
    <xf numFmtId="49" fontId="30" fillId="3" borderId="8" xfId="97" applyNumberFormat="1" applyFont="1" applyFill="1" applyBorder="1" applyAlignment="1">
      <alignment horizontal="right" vertical="center"/>
    </xf>
    <xf numFmtId="1" fontId="30" fillId="3" borderId="13" xfId="97" applyNumberFormat="1" applyFont="1" applyFill="1" applyBorder="1" applyAlignment="1">
      <alignment horizontal="right" vertical="center"/>
    </xf>
    <xf numFmtId="1" fontId="30" fillId="3" borderId="8" xfId="97" applyNumberFormat="1" applyFont="1" applyFill="1" applyBorder="1" applyAlignment="1">
      <alignment horizontal="right" vertical="center"/>
    </xf>
    <xf numFmtId="1" fontId="30" fillId="3" borderId="13" xfId="90" applyNumberFormat="1" applyFont="1" applyFill="1" applyBorder="1" applyAlignment="1">
      <alignment horizontal="right" vertical="center"/>
    </xf>
    <xf numFmtId="1" fontId="30" fillId="3" borderId="8" xfId="90" applyNumberFormat="1" applyFont="1" applyFill="1" applyBorder="1" applyAlignment="1">
      <alignment horizontal="right" vertical="center"/>
    </xf>
    <xf numFmtId="1" fontId="30" fillId="3" borderId="14" xfId="97" applyNumberFormat="1" applyFont="1" applyFill="1" applyBorder="1" applyAlignment="1">
      <alignment horizontal="right" vertical="center"/>
    </xf>
    <xf numFmtId="1" fontId="30" fillId="3" borderId="15" xfId="97" applyNumberFormat="1" applyFont="1" applyFill="1" applyBorder="1" applyAlignment="1">
      <alignment horizontal="right" vertical="center"/>
    </xf>
    <xf numFmtId="1" fontId="30" fillId="3" borderId="14" xfId="90" applyNumberFormat="1" applyFont="1" applyFill="1" applyBorder="1" applyAlignment="1">
      <alignment horizontal="right" vertical="center"/>
    </xf>
    <xf numFmtId="1" fontId="30" fillId="3" borderId="15" xfId="90" applyNumberFormat="1" applyFont="1" applyFill="1" applyBorder="1" applyAlignment="1">
      <alignment horizontal="right" vertical="center"/>
    </xf>
    <xf numFmtId="3" fontId="30" fillId="3" borderId="13" xfId="97" applyNumberFormat="1" applyFont="1" applyFill="1" applyBorder="1" applyAlignment="1">
      <alignment horizontal="right" vertical="center"/>
    </xf>
    <xf numFmtId="3" fontId="30" fillId="3" borderId="8" xfId="97" applyNumberFormat="1" applyFont="1" applyFill="1" applyBorder="1" applyAlignment="1">
      <alignment horizontal="right" vertical="center"/>
    </xf>
    <xf numFmtId="9" fontId="27" fillId="3" borderId="7" xfId="94" applyFont="1" applyFill="1" applyBorder="1" applyAlignment="1" applyProtection="1">
      <alignment horizontal="right" vertical="center"/>
      <protection hidden="1"/>
    </xf>
    <xf numFmtId="3" fontId="27" fillId="3" borderId="13" xfId="90" applyNumberFormat="1" applyFont="1" applyFill="1" applyBorder="1" applyAlignment="1" applyProtection="1">
      <alignment horizontal="right" vertical="center"/>
      <protection hidden="1"/>
    </xf>
    <xf numFmtId="3" fontId="27" fillId="3" borderId="8" xfId="90" applyNumberFormat="1" applyFont="1" applyFill="1" applyBorder="1" applyAlignment="1" applyProtection="1">
      <alignment horizontal="right" vertical="center"/>
      <protection hidden="1"/>
    </xf>
    <xf numFmtId="3" fontId="27" fillId="3" borderId="7" xfId="90" applyNumberFormat="1" applyFont="1" applyFill="1" applyBorder="1" applyAlignment="1" applyProtection="1">
      <alignment horizontal="left" vertical="center"/>
      <protection hidden="1"/>
    </xf>
    <xf numFmtId="3" fontId="30" fillId="3" borderId="14" xfId="97" applyNumberFormat="1" applyFont="1" applyFill="1" applyBorder="1" applyAlignment="1">
      <alignment horizontal="right" vertical="center"/>
    </xf>
    <xf numFmtId="3" fontId="30" fillId="3" borderId="15" xfId="97" applyNumberFormat="1" applyFont="1" applyFill="1" applyBorder="1" applyAlignment="1">
      <alignment horizontal="right" vertical="center"/>
    </xf>
    <xf numFmtId="0" fontId="122" fillId="3" borderId="56" xfId="97" applyFont="1" applyFill="1" applyBorder="1" applyAlignment="1">
      <alignment horizontal="right" vertical="center" wrapText="1"/>
    </xf>
    <xf numFmtId="0" fontId="27" fillId="3" borderId="66" xfId="97" applyFont="1" applyFill="1" applyBorder="1" applyAlignment="1">
      <alignment horizontal="right" vertical="center" wrapText="1"/>
    </xf>
    <xf numFmtId="0" fontId="27" fillId="3" borderId="67" xfId="97" applyFont="1" applyFill="1" applyBorder="1" applyAlignment="1">
      <alignment horizontal="right" vertical="center" wrapText="1"/>
    </xf>
    <xf numFmtId="0" fontId="27" fillId="3" borderId="14" xfId="97" applyFont="1" applyFill="1" applyBorder="1" applyAlignment="1">
      <alignment horizontal="right"/>
    </xf>
    <xf numFmtId="0" fontId="27" fillId="3" borderId="15" xfId="97" applyFont="1" applyFill="1" applyBorder="1" applyAlignment="1">
      <alignment horizontal="right"/>
    </xf>
    <xf numFmtId="0" fontId="122" fillId="3" borderId="30" xfId="97" applyFont="1" applyFill="1" applyBorder="1" applyAlignment="1">
      <alignment horizontal="center"/>
    </xf>
    <xf numFmtId="0" fontId="30" fillId="3" borderId="9" xfId="97" applyFont="1" applyFill="1" applyBorder="1" applyAlignment="1">
      <alignment horizontal="center" wrapText="1"/>
    </xf>
    <xf numFmtId="0" fontId="124" fillId="9" borderId="14" xfId="97" applyFont="1" applyFill="1" applyBorder="1" applyAlignment="1">
      <alignment horizontal="left" vertical="center"/>
    </xf>
    <xf numFmtId="0" fontId="124" fillId="9" borderId="24" xfId="97" applyFont="1" applyFill="1" applyBorder="1" applyAlignment="1">
      <alignment horizontal="left" vertical="center"/>
    </xf>
    <xf numFmtId="0" fontId="124" fillId="9" borderId="15" xfId="97" applyFont="1" applyFill="1" applyBorder="1" applyAlignment="1">
      <alignment horizontal="left" vertical="center"/>
    </xf>
    <xf numFmtId="0" fontId="124" fillId="9" borderId="30" xfId="97" applyFont="1" applyFill="1" applyBorder="1" applyAlignment="1">
      <alignment horizontal="left" vertical="center"/>
    </xf>
    <xf numFmtId="0" fontId="9" fillId="0" borderId="68" xfId="90" applyFont="1" applyBorder="1" applyAlignment="1" applyProtection="1">
      <alignment horizontal="right" vertical="center" wrapText="1"/>
      <protection hidden="1"/>
    </xf>
    <xf numFmtId="0" fontId="9" fillId="0" borderId="69" xfId="90" applyFont="1" applyBorder="1" applyAlignment="1" applyProtection="1">
      <alignment horizontal="right" vertical="center" wrapText="1"/>
      <protection hidden="1"/>
    </xf>
    <xf numFmtId="2" fontId="9" fillId="0" borderId="72" xfId="90" applyNumberFormat="1" applyFont="1" applyBorder="1" applyAlignment="1" applyProtection="1">
      <alignment horizontal="right" vertical="center" wrapText="1"/>
      <protection hidden="1"/>
    </xf>
    <xf numFmtId="0" fontId="9" fillId="0" borderId="72" xfId="90" applyFont="1" applyBorder="1" applyAlignment="1" applyProtection="1">
      <alignment horizontal="left" vertical="center" wrapText="1"/>
      <protection hidden="1"/>
    </xf>
    <xf numFmtId="9" fontId="6" fillId="0" borderId="68" xfId="91" quotePrefix="1" applyFont="1" applyBorder="1" applyAlignment="1" applyProtection="1">
      <alignment horizontal="right"/>
      <protection hidden="1"/>
    </xf>
    <xf numFmtId="9" fontId="6" fillId="0" borderId="69" xfId="91" quotePrefix="1" applyFont="1" applyBorder="1" applyAlignment="1" applyProtection="1">
      <alignment horizontal="right"/>
      <protection hidden="1"/>
    </xf>
    <xf numFmtId="9" fontId="6" fillId="0" borderId="68" xfId="91" applyFont="1" applyBorder="1" applyAlignment="1" applyProtection="1">
      <alignment horizontal="right"/>
      <protection hidden="1"/>
    </xf>
    <xf numFmtId="9" fontId="6" fillId="0" borderId="69" xfId="91" applyFont="1" applyBorder="1" applyAlignment="1" applyProtection="1">
      <alignment horizontal="right"/>
      <protection hidden="1"/>
    </xf>
    <xf numFmtId="9" fontId="6" fillId="0" borderId="70" xfId="91" applyFont="1" applyBorder="1" applyAlignment="1" applyProtection="1">
      <alignment horizontal="right"/>
      <protection hidden="1"/>
    </xf>
    <xf numFmtId="9" fontId="6" fillId="0" borderId="71" xfId="91" applyFont="1" applyBorder="1" applyAlignment="1" applyProtection="1">
      <alignment horizontal="right"/>
      <protection hidden="1"/>
    </xf>
    <xf numFmtId="1" fontId="6" fillId="0" borderId="70" xfId="91" applyNumberFormat="1" applyFont="1" applyBorder="1" applyAlignment="1" applyProtection="1">
      <alignment horizontal="right"/>
      <protection hidden="1"/>
    </xf>
    <xf numFmtId="1" fontId="6" fillId="0" borderId="71" xfId="91" applyNumberFormat="1" applyFont="1" applyBorder="1" applyAlignment="1" applyProtection="1">
      <alignment horizontal="right"/>
      <protection hidden="1"/>
    </xf>
    <xf numFmtId="9" fontId="9" fillId="0" borderId="70" xfId="93" applyFont="1" applyBorder="1" applyAlignment="1" applyProtection="1">
      <alignment horizontal="right"/>
      <protection hidden="1"/>
    </xf>
    <xf numFmtId="9" fontId="9" fillId="0" borderId="71" xfId="93" applyFont="1" applyBorder="1" applyAlignment="1" applyProtection="1">
      <alignment horizontal="right"/>
      <protection hidden="1"/>
    </xf>
    <xf numFmtId="9" fontId="9" fillId="7" borderId="70" xfId="93" applyFont="1" applyFill="1" applyBorder="1" applyAlignment="1" applyProtection="1">
      <alignment horizontal="right"/>
      <protection hidden="1"/>
    </xf>
    <xf numFmtId="9" fontId="9" fillId="7" borderId="71" xfId="93" applyFont="1" applyFill="1" applyBorder="1" applyAlignment="1" applyProtection="1">
      <alignment horizontal="right"/>
      <protection hidden="1"/>
    </xf>
    <xf numFmtId="9" fontId="9" fillId="0" borderId="71" xfId="91" applyFont="1" applyBorder="1" applyAlignment="1" applyProtection="1">
      <alignment horizontal="right"/>
      <protection hidden="1"/>
    </xf>
    <xf numFmtId="9" fontId="6" fillId="0" borderId="70" xfId="91" quotePrefix="1" applyFont="1" applyBorder="1" applyAlignment="1" applyProtection="1">
      <alignment horizontal="right"/>
      <protection hidden="1"/>
    </xf>
    <xf numFmtId="0" fontId="9" fillId="0" borderId="70" xfId="90" applyFont="1" applyBorder="1" applyAlignment="1" applyProtection="1">
      <alignment vertical="center"/>
      <protection hidden="1"/>
    </xf>
    <xf numFmtId="0" fontId="9" fillId="0" borderId="71" xfId="90" applyFont="1" applyBorder="1" applyAlignment="1" applyProtection="1">
      <alignment vertical="center"/>
      <protection hidden="1"/>
    </xf>
    <xf numFmtId="0" fontId="9" fillId="0" borderId="64" xfId="90" applyFont="1" applyBorder="1" applyAlignment="1" applyProtection="1">
      <alignment horizontal="right" vertical="center" wrapText="1"/>
      <protection hidden="1"/>
    </xf>
    <xf numFmtId="0" fontId="9" fillId="0" borderId="78" xfId="90" applyFont="1" applyBorder="1" applyAlignment="1" applyProtection="1">
      <alignment horizontal="right" vertical="center" wrapText="1"/>
      <protection hidden="1"/>
    </xf>
    <xf numFmtId="2" fontId="9" fillId="0" borderId="78" xfId="90" applyNumberFormat="1" applyFont="1" applyBorder="1" applyAlignment="1" applyProtection="1">
      <alignment horizontal="right" vertical="center" wrapText="1"/>
      <protection hidden="1"/>
    </xf>
    <xf numFmtId="0" fontId="9" fillId="0" borderId="78" xfId="90" applyFont="1" applyBorder="1" applyAlignment="1" applyProtection="1">
      <alignment horizontal="left" vertical="center" wrapText="1"/>
      <protection hidden="1"/>
    </xf>
    <xf numFmtId="9" fontId="9" fillId="0" borderId="79" xfId="91" quotePrefix="1" applyFont="1" applyBorder="1" applyAlignment="1" applyProtection="1">
      <alignment horizontal="right"/>
      <protection hidden="1"/>
    </xf>
    <xf numFmtId="9" fontId="9" fillId="0" borderId="79" xfId="91" applyFont="1" applyBorder="1" applyAlignment="1" applyProtection="1">
      <alignment horizontal="right"/>
      <protection hidden="1"/>
    </xf>
    <xf numFmtId="9" fontId="9" fillId="0" borderId="81" xfId="91" applyFont="1" applyBorder="1" applyAlignment="1" applyProtection="1">
      <alignment horizontal="right"/>
      <protection hidden="1"/>
    </xf>
    <xf numFmtId="0" fontId="9" fillId="0" borderId="84" xfId="90" applyFont="1" applyBorder="1" applyAlignment="1" applyProtection="1">
      <alignment horizontal="right" vertical="center" wrapText="1"/>
      <protection hidden="1"/>
    </xf>
    <xf numFmtId="0" fontId="9" fillId="0" borderId="85" xfId="90" applyFont="1" applyBorder="1" applyAlignment="1" applyProtection="1">
      <alignment horizontal="right" vertical="center" wrapText="1"/>
      <protection hidden="1"/>
    </xf>
    <xf numFmtId="0" fontId="9" fillId="0" borderId="76" xfId="90" applyFont="1" applyBorder="1" applyAlignment="1" applyProtection="1">
      <alignment vertical="center"/>
      <protection hidden="1"/>
    </xf>
    <xf numFmtId="0" fontId="9" fillId="0" borderId="77" xfId="90" applyFont="1" applyBorder="1" applyAlignment="1" applyProtection="1">
      <alignment vertical="center"/>
      <protection hidden="1"/>
    </xf>
    <xf numFmtId="0" fontId="6" fillId="0" borderId="84" xfId="90" applyFont="1" applyBorder="1" applyAlignment="1" applyProtection="1">
      <alignment horizontal="right" vertical="center" wrapText="1"/>
      <protection hidden="1"/>
    </xf>
    <xf numFmtId="0" fontId="6" fillId="0" borderId="85" xfId="90" applyFont="1" applyBorder="1" applyAlignment="1" applyProtection="1">
      <alignment horizontal="right" vertical="center" wrapText="1"/>
      <protection hidden="1"/>
    </xf>
    <xf numFmtId="9" fontId="6" fillId="0" borderId="88" xfId="93" applyFont="1" applyBorder="1" applyAlignment="1" applyProtection="1">
      <alignment horizontal="right"/>
      <protection hidden="1"/>
    </xf>
    <xf numFmtId="9" fontId="6" fillId="0" borderId="89" xfId="93" applyFont="1" applyBorder="1" applyAlignment="1" applyProtection="1">
      <alignment horizontal="right"/>
      <protection hidden="1"/>
    </xf>
    <xf numFmtId="9" fontId="6" fillId="0" borderId="90" xfId="93" applyFont="1" applyBorder="1" applyAlignment="1" applyProtection="1">
      <alignment horizontal="right"/>
      <protection hidden="1"/>
    </xf>
    <xf numFmtId="9" fontId="6" fillId="0" borderId="91" xfId="93" applyFont="1" applyBorder="1" applyAlignment="1" applyProtection="1">
      <alignment horizontal="right"/>
      <protection hidden="1"/>
    </xf>
    <xf numFmtId="0" fontId="9" fillId="0" borderId="88" xfId="90" applyFont="1" applyBorder="1" applyAlignment="1" applyProtection="1">
      <alignment horizontal="right" vertical="center" wrapText="1"/>
      <protection hidden="1"/>
    </xf>
    <xf numFmtId="0" fontId="9" fillId="0" borderId="89" xfId="90" applyFont="1" applyBorder="1" applyAlignment="1" applyProtection="1">
      <alignment horizontal="right" vertical="center" wrapText="1"/>
      <protection hidden="1"/>
    </xf>
    <xf numFmtId="9" fontId="6" fillId="0" borderId="88" xfId="91" applyFont="1" applyBorder="1" applyAlignment="1" applyProtection="1">
      <alignment horizontal="right"/>
      <protection hidden="1"/>
    </xf>
    <xf numFmtId="9" fontId="6" fillId="0" borderId="89" xfId="91" applyFont="1" applyBorder="1" applyAlignment="1" applyProtection="1">
      <alignment horizontal="right"/>
      <protection hidden="1"/>
    </xf>
    <xf numFmtId="9" fontId="6" fillId="0" borderId="90" xfId="91" applyFont="1" applyBorder="1" applyAlignment="1" applyProtection="1">
      <alignment horizontal="right"/>
      <protection hidden="1"/>
    </xf>
    <xf numFmtId="9" fontId="6" fillId="0" borderId="91" xfId="91" applyFont="1" applyBorder="1" applyAlignment="1" applyProtection="1">
      <alignment horizontal="right"/>
      <protection hidden="1"/>
    </xf>
    <xf numFmtId="9" fontId="9" fillId="0" borderId="90" xfId="93" applyFont="1" applyBorder="1" applyAlignment="1" applyProtection="1">
      <alignment horizontal="right"/>
      <protection hidden="1"/>
    </xf>
    <xf numFmtId="9" fontId="9" fillId="0" borderId="91" xfId="93" applyFont="1" applyBorder="1" applyAlignment="1" applyProtection="1">
      <alignment horizontal="right"/>
      <protection hidden="1"/>
    </xf>
    <xf numFmtId="9" fontId="9" fillId="7" borderId="90" xfId="93" applyFont="1" applyFill="1" applyBorder="1" applyAlignment="1" applyProtection="1">
      <alignment horizontal="right"/>
      <protection hidden="1"/>
    </xf>
    <xf numFmtId="9" fontId="9" fillId="7" borderId="91" xfId="93" applyFont="1" applyFill="1" applyBorder="1" applyAlignment="1" applyProtection="1">
      <alignment horizontal="right"/>
      <protection hidden="1"/>
    </xf>
    <xf numFmtId="0" fontId="9" fillId="0" borderId="90" xfId="90" applyFont="1" applyBorder="1" applyAlignment="1" applyProtection="1">
      <alignment vertical="center"/>
      <protection hidden="1"/>
    </xf>
    <xf numFmtId="0" fontId="9" fillId="0" borderId="91" xfId="90" applyFont="1" applyBorder="1" applyAlignment="1" applyProtection="1">
      <alignment vertical="center"/>
      <protection hidden="1"/>
    </xf>
    <xf numFmtId="0" fontId="6" fillId="0" borderId="57" xfId="90" applyFont="1" applyBorder="1" applyAlignment="1" applyProtection="1">
      <alignment horizontal="right" vertical="center" wrapText="1"/>
      <protection hidden="1"/>
    </xf>
    <xf numFmtId="0" fontId="6" fillId="0" borderId="58" xfId="90" applyFont="1" applyBorder="1" applyAlignment="1" applyProtection="1">
      <alignment horizontal="right" vertical="center" wrapText="1"/>
      <protection hidden="1"/>
    </xf>
    <xf numFmtId="9" fontId="6" fillId="0" borderId="59" xfId="93" applyFont="1" applyBorder="1" applyAlignment="1" applyProtection="1">
      <alignment horizontal="right"/>
      <protection hidden="1"/>
    </xf>
    <xf numFmtId="9" fontId="6" fillId="0" borderId="60" xfId="93" applyFont="1" applyBorder="1" applyAlignment="1" applyProtection="1">
      <alignment horizontal="right"/>
      <protection hidden="1"/>
    </xf>
    <xf numFmtId="9" fontId="6" fillId="0" borderId="59" xfId="91" quotePrefix="1" applyFont="1" applyBorder="1" applyAlignment="1" applyProtection="1">
      <alignment horizontal="right"/>
      <protection hidden="1"/>
    </xf>
    <xf numFmtId="3" fontId="9" fillId="11" borderId="31" xfId="90" applyNumberFormat="1" applyFont="1" applyFill="1" applyBorder="1" applyAlignment="1" applyProtection="1">
      <alignment horizontal="right"/>
      <protection hidden="1"/>
    </xf>
    <xf numFmtId="3" fontId="9" fillId="7" borderId="31" xfId="90" applyNumberFormat="1" applyFont="1" applyFill="1" applyBorder="1" applyAlignment="1" applyProtection="1">
      <alignment horizontal="right" vertical="center"/>
      <protection hidden="1"/>
    </xf>
    <xf numFmtId="3" fontId="6" fillId="0" borderId="94" xfId="90" applyNumberFormat="1" applyFont="1" applyBorder="1" applyAlignment="1" applyProtection="1">
      <alignment horizontal="right"/>
      <protection hidden="1"/>
    </xf>
    <xf numFmtId="3" fontId="6" fillId="0" borderId="94" xfId="90" applyNumberFormat="1" applyFont="1" applyBorder="1" applyAlignment="1" applyProtection="1">
      <alignment horizontal="right"/>
      <protection locked="0"/>
    </xf>
    <xf numFmtId="3" fontId="6" fillId="0" borderId="94" xfId="92" applyNumberFormat="1" applyFont="1" applyBorder="1" applyAlignment="1">
      <alignment horizontal="right" vertical="top"/>
    </xf>
    <xf numFmtId="0" fontId="6" fillId="0" borderId="94" xfId="92" applyFont="1" applyBorder="1" applyAlignment="1">
      <alignment vertical="top"/>
    </xf>
    <xf numFmtId="2" fontId="9" fillId="0" borderId="94" xfId="90" applyNumberFormat="1" applyFont="1" applyBorder="1" applyAlignment="1" applyProtection="1">
      <alignment horizontal="right" vertical="center" wrapText="1"/>
      <protection hidden="1"/>
    </xf>
    <xf numFmtId="0" fontId="9" fillId="0" borderId="94" xfId="90" applyFont="1" applyBorder="1" applyAlignment="1" applyProtection="1">
      <alignment horizontal="left" vertical="center" wrapText="1"/>
      <protection hidden="1"/>
    </xf>
    <xf numFmtId="166" fontId="9" fillId="11" borderId="31" xfId="90" applyNumberFormat="1" applyFont="1" applyFill="1" applyBorder="1" applyAlignment="1" applyProtection="1">
      <alignment horizontal="right"/>
      <protection hidden="1"/>
    </xf>
    <xf numFmtId="167" fontId="9" fillId="11" borderId="31" xfId="90" applyNumberFormat="1" applyFont="1" applyFill="1" applyBorder="1" applyAlignment="1" applyProtection="1">
      <alignment horizontal="right"/>
      <protection hidden="1"/>
    </xf>
    <xf numFmtId="167" fontId="9" fillId="7" borderId="31" xfId="90" applyNumberFormat="1" applyFont="1" applyFill="1" applyBorder="1" applyAlignment="1" applyProtection="1">
      <alignment horizontal="right" vertical="center"/>
      <protection hidden="1"/>
    </xf>
    <xf numFmtId="167" fontId="6" fillId="0" borderId="94" xfId="90" applyNumberFormat="1" applyFont="1" applyBorder="1" applyAlignment="1" applyProtection="1">
      <alignment horizontal="right"/>
      <protection hidden="1"/>
    </xf>
    <xf numFmtId="167" fontId="6" fillId="0" borderId="94" xfId="90" applyNumberFormat="1" applyFont="1" applyBorder="1" applyAlignment="1" applyProtection="1">
      <alignment horizontal="right"/>
      <protection locked="0"/>
    </xf>
    <xf numFmtId="1" fontId="6" fillId="0" borderId="94" xfId="92" applyNumberFormat="1" applyFont="1" applyBorder="1" applyAlignment="1">
      <alignment vertical="top"/>
    </xf>
    <xf numFmtId="0" fontId="9" fillId="0" borderId="95" xfId="90" applyFont="1" applyBorder="1" applyAlignment="1" applyProtection="1">
      <alignment horizontal="right" vertical="center" wrapText="1"/>
      <protection hidden="1"/>
    </xf>
    <xf numFmtId="0" fontId="9" fillId="0" borderId="96" xfId="90" applyFont="1" applyBorder="1" applyAlignment="1" applyProtection="1">
      <alignment horizontal="right" vertical="center" wrapText="1"/>
      <protection hidden="1"/>
    </xf>
    <xf numFmtId="2" fontId="9" fillId="0" borderId="99" xfId="90" applyNumberFormat="1" applyFont="1" applyBorder="1" applyAlignment="1" applyProtection="1">
      <alignment horizontal="right" vertical="center" wrapText="1"/>
      <protection hidden="1"/>
    </xf>
    <xf numFmtId="0" fontId="9" fillId="0" borderId="99" xfId="90" applyFont="1" applyBorder="1" applyAlignment="1" applyProtection="1">
      <alignment horizontal="left" vertical="center" wrapText="1"/>
      <protection hidden="1"/>
    </xf>
    <xf numFmtId="9" fontId="6" fillId="0" borderId="97" xfId="91" applyFont="1" applyBorder="1" applyAlignment="1" applyProtection="1">
      <alignment horizontal="right"/>
      <protection hidden="1"/>
    </xf>
    <xf numFmtId="0" fontId="98" fillId="0" borderId="98" xfId="90" applyFont="1" applyBorder="1" applyAlignment="1" applyProtection="1">
      <alignment horizontal="left"/>
      <protection hidden="1"/>
    </xf>
    <xf numFmtId="0" fontId="9" fillId="0" borderId="97" xfId="90" applyFont="1" applyBorder="1" applyAlignment="1" applyProtection="1">
      <alignment vertical="center"/>
      <protection hidden="1"/>
    </xf>
    <xf numFmtId="0" fontId="9" fillId="0" borderId="98" xfId="90" applyFont="1" applyBorder="1" applyAlignment="1" applyProtection="1">
      <alignment vertical="center"/>
      <protection hidden="1"/>
    </xf>
    <xf numFmtId="0" fontId="19" fillId="12" borderId="0" xfId="72" applyFont="1" applyFill="1" applyAlignment="1">
      <alignment horizontal="left" vertical="center"/>
    </xf>
    <xf numFmtId="0" fontId="9" fillId="0" borderId="102" xfId="90" applyFont="1" applyBorder="1" applyAlignment="1" applyProtection="1">
      <alignment horizontal="right" vertical="center" wrapText="1"/>
      <protection hidden="1"/>
    </xf>
    <xf numFmtId="0" fontId="9" fillId="0" borderId="103" xfId="90" applyFont="1" applyBorder="1" applyAlignment="1" applyProtection="1">
      <alignment horizontal="right" vertical="center" wrapText="1"/>
      <protection hidden="1"/>
    </xf>
    <xf numFmtId="2" fontId="9" fillId="0" borderId="104" xfId="90" applyNumberFormat="1" applyFont="1" applyBorder="1" applyAlignment="1" applyProtection="1">
      <alignment horizontal="right" vertical="center" wrapText="1"/>
      <protection hidden="1"/>
    </xf>
    <xf numFmtId="0" fontId="9" fillId="0" borderId="104" xfId="90" applyFont="1" applyBorder="1" applyAlignment="1" applyProtection="1">
      <alignment horizontal="left" vertical="center" wrapText="1"/>
      <protection hidden="1"/>
    </xf>
    <xf numFmtId="0" fontId="9" fillId="0" borderId="107" xfId="90" applyFont="1" applyBorder="1" applyAlignment="1" applyProtection="1">
      <alignment vertical="center"/>
      <protection hidden="1"/>
    </xf>
    <xf numFmtId="0" fontId="9" fillId="0" borderId="108" xfId="90" applyFont="1" applyBorder="1" applyAlignment="1" applyProtection="1">
      <alignment vertical="center"/>
      <protection hidden="1"/>
    </xf>
    <xf numFmtId="9" fontId="6" fillId="0" borderId="109" xfId="91" applyFont="1" applyBorder="1" applyAlignment="1" applyProtection="1">
      <alignment horizontal="right"/>
      <protection hidden="1"/>
    </xf>
    <xf numFmtId="9" fontId="6" fillId="0" borderId="110" xfId="91" applyFont="1" applyBorder="1" applyAlignment="1" applyProtection="1">
      <alignment horizontal="right"/>
      <protection hidden="1"/>
    </xf>
    <xf numFmtId="9" fontId="6" fillId="0" borderId="111" xfId="91" applyFont="1" applyBorder="1" applyAlignment="1" applyProtection="1">
      <alignment horizontal="right"/>
      <protection hidden="1"/>
    </xf>
    <xf numFmtId="9" fontId="6" fillId="0" borderId="112" xfId="91" applyFont="1" applyBorder="1" applyAlignment="1" applyProtection="1">
      <alignment horizontal="right"/>
      <protection hidden="1"/>
    </xf>
    <xf numFmtId="9" fontId="9" fillId="0" borderId="111" xfId="93" applyFont="1" applyBorder="1" applyAlignment="1" applyProtection="1">
      <alignment horizontal="right"/>
      <protection hidden="1"/>
    </xf>
    <xf numFmtId="9" fontId="9" fillId="0" borderId="112" xfId="93" applyFont="1" applyBorder="1" applyAlignment="1" applyProtection="1">
      <alignment horizontal="right"/>
      <protection hidden="1"/>
    </xf>
    <xf numFmtId="3" fontId="9" fillId="0" borderId="33" xfId="90" applyNumberFormat="1" applyFont="1" applyBorder="1" applyAlignment="1" applyProtection="1">
      <alignment horizontal="right"/>
      <protection hidden="1"/>
    </xf>
    <xf numFmtId="9" fontId="9" fillId="7" borderId="111" xfId="93" applyFont="1" applyFill="1" applyBorder="1" applyAlignment="1" applyProtection="1">
      <alignment horizontal="right"/>
      <protection hidden="1"/>
    </xf>
    <xf numFmtId="9" fontId="9" fillId="7" borderId="112" xfId="93" applyFont="1" applyFill="1" applyBorder="1" applyAlignment="1" applyProtection="1">
      <alignment horizontal="right"/>
      <protection hidden="1"/>
    </xf>
    <xf numFmtId="0" fontId="9" fillId="0" borderId="109" xfId="90" applyFont="1" applyBorder="1" applyAlignment="1" applyProtection="1">
      <alignment horizontal="right" vertical="center" wrapText="1"/>
      <protection hidden="1"/>
    </xf>
    <xf numFmtId="0" fontId="9" fillId="0" borderId="110" xfId="90" applyFont="1" applyBorder="1" applyAlignment="1" applyProtection="1">
      <alignment horizontal="right" vertical="center" wrapText="1"/>
      <protection hidden="1"/>
    </xf>
    <xf numFmtId="2" fontId="9" fillId="0" borderId="113" xfId="90" applyNumberFormat="1" applyFont="1" applyBorder="1" applyAlignment="1" applyProtection="1">
      <alignment horizontal="right" vertical="center" wrapText="1"/>
      <protection hidden="1"/>
    </xf>
    <xf numFmtId="0" fontId="9" fillId="0" borderId="113" xfId="90" applyFont="1" applyBorder="1" applyAlignment="1" applyProtection="1">
      <alignment horizontal="left" vertical="center" wrapText="1"/>
      <protection hidden="1"/>
    </xf>
    <xf numFmtId="0" fontId="9" fillId="0" borderId="111" xfId="90" applyFont="1" applyBorder="1" applyAlignment="1" applyProtection="1">
      <alignment vertical="center"/>
      <protection hidden="1"/>
    </xf>
    <xf numFmtId="0" fontId="9" fillId="0" borderId="112" xfId="90" applyFont="1" applyBorder="1" applyAlignment="1" applyProtection="1">
      <alignment vertical="center"/>
      <protection hidden="1"/>
    </xf>
    <xf numFmtId="0" fontId="9" fillId="0" borderId="116" xfId="90" applyFont="1" applyBorder="1" applyAlignment="1" applyProtection="1">
      <alignment horizontal="right" vertical="center" wrapText="1"/>
      <protection hidden="1"/>
    </xf>
    <xf numFmtId="0" fontId="9" fillId="0" borderId="117" xfId="90" applyFont="1" applyBorder="1" applyAlignment="1" applyProtection="1">
      <alignment horizontal="right" vertical="center" wrapText="1"/>
      <protection hidden="1"/>
    </xf>
    <xf numFmtId="2" fontId="9" fillId="0" borderId="120" xfId="90" applyNumberFormat="1" applyFont="1" applyBorder="1" applyAlignment="1" applyProtection="1">
      <alignment horizontal="right" vertical="center" wrapText="1"/>
      <protection hidden="1"/>
    </xf>
    <xf numFmtId="0" fontId="9" fillId="0" borderId="120" xfId="90" applyFont="1" applyBorder="1" applyAlignment="1" applyProtection="1">
      <alignment horizontal="left" vertical="center" wrapText="1"/>
      <protection hidden="1"/>
    </xf>
    <xf numFmtId="0" fontId="9" fillId="0" borderId="118" xfId="90" applyFont="1" applyBorder="1" applyAlignment="1" applyProtection="1">
      <alignment vertical="center"/>
      <protection hidden="1"/>
    </xf>
    <xf numFmtId="0" fontId="9" fillId="0" borderId="119" xfId="90" applyFont="1" applyBorder="1" applyAlignment="1" applyProtection="1">
      <alignment vertical="center"/>
      <protection hidden="1"/>
    </xf>
    <xf numFmtId="9" fontId="6" fillId="0" borderId="123" xfId="94" applyFont="1" applyBorder="1" applyAlignment="1" applyProtection="1">
      <alignment horizontal="right" vertical="center" wrapText="1"/>
      <protection hidden="1"/>
    </xf>
    <xf numFmtId="9" fontId="6" fillId="0" borderId="124" xfId="94" applyFont="1" applyBorder="1" applyAlignment="1" applyProtection="1">
      <alignment horizontal="right" vertical="center" wrapText="1"/>
      <protection hidden="1"/>
    </xf>
    <xf numFmtId="0" fontId="9" fillId="0" borderId="123" xfId="90" applyFont="1" applyBorder="1" applyAlignment="1" applyProtection="1">
      <alignment horizontal="right" vertical="center" wrapText="1"/>
      <protection hidden="1"/>
    </xf>
    <xf numFmtId="0" fontId="9" fillId="0" borderId="124" xfId="90" applyFont="1" applyBorder="1" applyAlignment="1" applyProtection="1">
      <alignment horizontal="right" vertical="center" wrapText="1"/>
      <protection hidden="1"/>
    </xf>
    <xf numFmtId="2" fontId="9" fillId="0" borderId="127" xfId="90" applyNumberFormat="1" applyFont="1" applyBorder="1" applyAlignment="1" applyProtection="1">
      <alignment horizontal="right" vertical="center" wrapText="1"/>
      <protection hidden="1"/>
    </xf>
    <xf numFmtId="0" fontId="9" fillId="0" borderId="127" xfId="90" applyFont="1" applyBorder="1" applyAlignment="1" applyProtection="1">
      <alignment horizontal="left" vertical="center" wrapText="1"/>
      <protection hidden="1"/>
    </xf>
    <xf numFmtId="0" fontId="9" fillId="0" borderId="125" xfId="90" applyFont="1" applyBorder="1" applyAlignment="1" applyProtection="1">
      <alignment vertical="center"/>
      <protection hidden="1"/>
    </xf>
    <xf numFmtId="0" fontId="9" fillId="0" borderId="126" xfId="90" applyFont="1" applyBorder="1" applyAlignment="1" applyProtection="1">
      <alignment vertical="center"/>
      <protection hidden="1"/>
    </xf>
    <xf numFmtId="0" fontId="3" fillId="0" borderId="0" xfId="72" applyFont="1" applyAlignment="1">
      <alignment horizontal="right" vertical="center"/>
    </xf>
    <xf numFmtId="2" fontId="9" fillId="0" borderId="130" xfId="90" applyNumberFormat="1" applyFont="1" applyBorder="1" applyAlignment="1" applyProtection="1">
      <alignment horizontal="right" vertical="center" wrapText="1"/>
      <protection hidden="1"/>
    </xf>
    <xf numFmtId="0" fontId="9" fillId="0" borderId="130" xfId="90" applyFont="1" applyBorder="1" applyAlignment="1" applyProtection="1">
      <alignment horizontal="left" vertical="center" wrapText="1"/>
      <protection hidden="1"/>
    </xf>
    <xf numFmtId="9" fontId="9" fillId="0" borderId="31" xfId="93" applyFont="1" applyBorder="1" applyAlignment="1" applyProtection="1">
      <alignment horizontal="right"/>
      <protection hidden="1"/>
    </xf>
    <xf numFmtId="9" fontId="9" fillId="0" borderId="131" xfId="93" applyFont="1" applyBorder="1" applyAlignment="1" applyProtection="1">
      <alignment horizontal="right"/>
      <protection hidden="1"/>
    </xf>
    <xf numFmtId="0" fontId="9" fillId="0" borderId="136" xfId="90" applyFont="1" applyBorder="1" applyAlignment="1" applyProtection="1">
      <alignment horizontal="right" vertical="center" wrapText="1"/>
      <protection hidden="1"/>
    </xf>
    <xf numFmtId="0" fontId="9" fillId="0" borderId="137" xfId="90" applyFont="1" applyBorder="1" applyAlignment="1" applyProtection="1">
      <alignment horizontal="right" vertical="center" wrapText="1"/>
      <protection hidden="1"/>
    </xf>
    <xf numFmtId="0" fontId="9" fillId="0" borderId="134" xfId="90" applyFont="1" applyBorder="1" applyAlignment="1" applyProtection="1">
      <alignment vertical="center"/>
      <protection hidden="1"/>
    </xf>
    <xf numFmtId="0" fontId="9" fillId="0" borderId="135" xfId="90" applyFont="1" applyBorder="1" applyAlignment="1" applyProtection="1">
      <alignment vertical="center"/>
      <protection hidden="1"/>
    </xf>
    <xf numFmtId="0" fontId="98" fillId="0" borderId="138" xfId="90" applyFont="1" applyBorder="1" applyAlignment="1" applyProtection="1">
      <alignment horizontal="left"/>
      <protection hidden="1"/>
    </xf>
    <xf numFmtId="0" fontId="98" fillId="0" borderId="139" xfId="90" applyFont="1" applyBorder="1" applyAlignment="1" applyProtection="1">
      <alignment horizontal="left"/>
      <protection hidden="1"/>
    </xf>
    <xf numFmtId="2" fontId="9" fillId="0" borderId="140" xfId="90" applyNumberFormat="1" applyFont="1" applyBorder="1" applyAlignment="1" applyProtection="1">
      <alignment horizontal="right" vertical="center" wrapText="1"/>
      <protection hidden="1"/>
    </xf>
    <xf numFmtId="0" fontId="9" fillId="0" borderId="140" xfId="90" applyFont="1" applyBorder="1" applyAlignment="1" applyProtection="1">
      <alignment horizontal="left" vertical="center" wrapText="1"/>
      <protection hidden="1"/>
    </xf>
    <xf numFmtId="49" fontId="9" fillId="0" borderId="140" xfId="90" applyNumberFormat="1" applyFont="1" applyBorder="1" applyAlignment="1" applyProtection="1">
      <alignment horizontal="right" vertical="center" wrapText="1"/>
      <protection hidden="1"/>
    </xf>
    <xf numFmtId="2" fontId="9" fillId="0" borderId="140" xfId="90" applyNumberFormat="1" applyFont="1" applyBorder="1" applyAlignment="1" applyProtection="1">
      <alignment horizontal="left" vertical="center" wrapText="1"/>
      <protection hidden="1"/>
    </xf>
    <xf numFmtId="2" fontId="9" fillId="0" borderId="145" xfId="90" applyNumberFormat="1" applyFont="1" applyBorder="1" applyAlignment="1" applyProtection="1">
      <alignment horizontal="right" vertical="center" wrapText="1"/>
      <protection hidden="1"/>
    </xf>
    <xf numFmtId="2" fontId="9" fillId="0" borderId="146" xfId="90" applyNumberFormat="1" applyFont="1" applyBorder="1" applyAlignment="1" applyProtection="1">
      <alignment horizontal="right" vertical="center" wrapText="1"/>
      <protection hidden="1"/>
    </xf>
    <xf numFmtId="0" fontId="9" fillId="0" borderId="146" xfId="90" applyFont="1" applyBorder="1" applyAlignment="1" applyProtection="1">
      <alignment horizontal="left" vertical="center" wrapText="1"/>
      <protection hidden="1"/>
    </xf>
    <xf numFmtId="0" fontId="98" fillId="0" borderId="149" xfId="90" applyFont="1" applyBorder="1" applyProtection="1">
      <protection hidden="1"/>
    </xf>
    <xf numFmtId="0" fontId="49" fillId="3" borderId="16" xfId="12" applyFont="1" applyFill="1" applyBorder="1" applyAlignment="1">
      <alignment horizontal="left" wrapText="1"/>
    </xf>
    <xf numFmtId="0" fontId="87" fillId="3" borderId="65" xfId="72" applyFont="1" applyFill="1" applyBorder="1" applyAlignment="1">
      <alignment vertical="center"/>
    </xf>
    <xf numFmtId="0" fontId="87" fillId="5" borderId="65" xfId="72" applyFont="1" applyFill="1" applyBorder="1" applyAlignment="1">
      <alignment vertical="center"/>
    </xf>
    <xf numFmtId="0" fontId="29" fillId="3" borderId="65" xfId="12" applyFont="1" applyFill="1" applyBorder="1" applyAlignment="1">
      <alignment horizontal="left" vertical="center"/>
    </xf>
    <xf numFmtId="0" fontId="87" fillId="0" borderId="0" xfId="0" applyFont="1"/>
    <xf numFmtId="168" fontId="1" fillId="0" borderId="0" xfId="95" applyNumberFormat="1" applyFont="1" applyAlignment="1">
      <alignment horizontal="left"/>
    </xf>
    <xf numFmtId="1" fontId="126" fillId="0" borderId="0" xfId="0" applyNumberFormat="1" applyFont="1" applyAlignment="1">
      <alignment horizontal="center"/>
    </xf>
    <xf numFmtId="3" fontId="127" fillId="0" borderId="0" xfId="95" applyNumberFormat="1" applyFont="1" applyAlignment="1">
      <alignment horizontal="center"/>
    </xf>
    <xf numFmtId="0" fontId="127" fillId="0" borderId="0" xfId="95" applyFont="1" applyAlignment="1">
      <alignment horizontal="center"/>
    </xf>
    <xf numFmtId="0" fontId="128" fillId="0" borderId="0" xfId="0" applyFont="1"/>
    <xf numFmtId="3" fontId="8" fillId="0" borderId="7" xfId="95" applyNumberFormat="1" applyFont="1" applyBorder="1" applyAlignment="1">
      <alignment horizontal="center" vertical="center"/>
    </xf>
    <xf numFmtId="3" fontId="8" fillId="0" borderId="13" xfId="95" applyNumberFormat="1" applyFont="1" applyBorder="1" applyAlignment="1">
      <alignment horizontal="center"/>
    </xf>
    <xf numFmtId="3" fontId="8" fillId="0" borderId="0" xfId="95" applyNumberFormat="1" applyFont="1" applyAlignment="1">
      <alignment horizontal="center"/>
    </xf>
    <xf numFmtId="0" fontId="8" fillId="0" borderId="0" xfId="95" applyFont="1" applyAlignment="1">
      <alignment horizontal="center" vertical="center"/>
    </xf>
    <xf numFmtId="3" fontId="8" fillId="0" borderId="13" xfId="95" applyNumberFormat="1" applyFont="1" applyBorder="1" applyAlignment="1">
      <alignment horizontal="center" vertical="center"/>
    </xf>
    <xf numFmtId="3" fontId="8" fillId="0" borderId="0" xfId="95" applyNumberFormat="1" applyFont="1" applyAlignment="1">
      <alignment horizontal="center" vertical="center"/>
    </xf>
    <xf numFmtId="0" fontId="129" fillId="0" borderId="0" xfId="0" applyFont="1"/>
    <xf numFmtId="0" fontId="7" fillId="0" borderId="56" xfId="95" applyFont="1" applyBorder="1" applyAlignment="1">
      <alignment horizontal="center" vertical="center"/>
    </xf>
    <xf numFmtId="0" fontId="7" fillId="0" borderId="66" xfId="95" applyFont="1" applyBorder="1" applyAlignment="1">
      <alignment horizontal="center" vertical="center"/>
    </xf>
    <xf numFmtId="0" fontId="7" fillId="0" borderId="65" xfId="95" applyFont="1" applyBorder="1" applyAlignment="1">
      <alignment horizontal="center" vertical="center"/>
    </xf>
    <xf numFmtId="0" fontId="7" fillId="0" borderId="67" xfId="95" applyFont="1" applyBorder="1" applyAlignment="1">
      <alignment horizontal="center" vertical="center"/>
    </xf>
    <xf numFmtId="0" fontId="7" fillId="0" borderId="11" xfId="0" applyFont="1" applyBorder="1" applyAlignment="1">
      <alignment horizontal="center"/>
    </xf>
    <xf numFmtId="0" fontId="130" fillId="0" borderId="0" xfId="0" applyFont="1"/>
    <xf numFmtId="3" fontId="27" fillId="0" borderId="0" xfId="95" applyNumberFormat="1" applyFont="1" applyAlignment="1">
      <alignment horizontal="right"/>
    </xf>
    <xf numFmtId="166" fontId="6" fillId="0" borderId="0" xfId="95" applyNumberFormat="1" applyFont="1" applyAlignment="1">
      <alignment horizontal="right"/>
    </xf>
    <xf numFmtId="3" fontId="6" fillId="2" borderId="0" xfId="95" applyNumberFormat="1" applyFont="1" applyFill="1" applyAlignment="1">
      <alignment horizontal="right"/>
    </xf>
    <xf numFmtId="0" fontId="6" fillId="2" borderId="0" xfId="95" applyFont="1" applyFill="1"/>
    <xf numFmtId="0" fontId="9" fillId="0" borderId="4" xfId="95" applyFont="1" applyBorder="1" applyAlignment="1">
      <alignment horizontal="right" wrapText="1"/>
    </xf>
    <xf numFmtId="0" fontId="9" fillId="0" borderId="4" xfId="95" applyFont="1" applyBorder="1" applyAlignment="1">
      <alignment horizontal="right"/>
    </xf>
    <xf numFmtId="0" fontId="9" fillId="0" borderId="4" xfId="95" applyFont="1" applyBorder="1" applyAlignment="1">
      <alignment horizontal="left"/>
    </xf>
    <xf numFmtId="0" fontId="63" fillId="0" borderId="0" xfId="1" applyFont="1" applyAlignment="1">
      <alignment horizontal="center"/>
    </xf>
    <xf numFmtId="0" fontId="41" fillId="0" borderId="0" xfId="95" applyFont="1"/>
    <xf numFmtId="3" fontId="104" fillId="0" borderId="0" xfId="95" applyNumberFormat="1" applyFont="1" applyAlignment="1">
      <alignment horizontal="right"/>
    </xf>
    <xf numFmtId="9" fontId="63" fillId="0" borderId="0" xfId="0" applyNumberFormat="1" applyFont="1"/>
    <xf numFmtId="166" fontId="6" fillId="2" borderId="0" xfId="95" applyNumberFormat="1" applyFont="1" applyFill="1" applyAlignment="1">
      <alignment horizontal="right"/>
    </xf>
    <xf numFmtId="3" fontId="109" fillId="0" borderId="0" xfId="0" applyNumberFormat="1" applyFont="1"/>
    <xf numFmtId="3" fontId="109" fillId="0" borderId="0" xfId="0" applyNumberFormat="1" applyFont="1" applyAlignment="1">
      <alignment horizontal="center"/>
    </xf>
    <xf numFmtId="9" fontId="109" fillId="0" borderId="0" xfId="0" applyNumberFormat="1" applyFont="1"/>
    <xf numFmtId="3" fontId="104" fillId="0" borderId="0" xfId="95" applyNumberFormat="1" applyFont="1"/>
    <xf numFmtId="168" fontId="6" fillId="0" borderId="0" xfId="95" applyNumberFormat="1" applyFont="1"/>
    <xf numFmtId="0" fontId="27" fillId="0" borderId="20" xfId="95" applyFont="1" applyBorder="1" applyAlignment="1">
      <alignment horizontal="right"/>
    </xf>
    <xf numFmtId="3" fontId="27" fillId="0" borderId="20" xfId="95" applyNumberFormat="1" applyFont="1" applyBorder="1" applyAlignment="1">
      <alignment horizontal="right"/>
    </xf>
    <xf numFmtId="0" fontId="27" fillId="0" borderId="20" xfId="95" applyFont="1" applyBorder="1"/>
    <xf numFmtId="0" fontId="27" fillId="0" borderId="0" xfId="95" applyFont="1" applyAlignment="1">
      <alignment horizontal="right" wrapText="1"/>
    </xf>
    <xf numFmtId="0" fontId="27" fillId="0" borderId="0" xfId="95" applyFont="1" applyAlignment="1">
      <alignment horizontal="right"/>
    </xf>
    <xf numFmtId="0" fontId="109" fillId="0" borderId="0" xfId="95" applyFont="1"/>
    <xf numFmtId="3" fontId="6" fillId="0" borderId="0" xfId="0" applyNumberFormat="1" applyFont="1"/>
    <xf numFmtId="3" fontId="51" fillId="0" borderId="0" xfId="0" applyNumberFormat="1" applyFont="1" applyAlignment="1">
      <alignment horizontal="center"/>
    </xf>
    <xf numFmtId="167" fontId="6" fillId="0" borderId="0" xfId="95" applyNumberFormat="1" applyFont="1"/>
    <xf numFmtId="3" fontId="109" fillId="0" borderId="0" xfId="0" applyNumberFormat="1" applyFont="1" applyAlignment="1">
      <alignment horizontal="left"/>
    </xf>
    <xf numFmtId="3" fontId="51" fillId="0" borderId="0" xfId="95" applyNumberFormat="1" applyFont="1"/>
    <xf numFmtId="3" fontId="109" fillId="0" borderId="0" xfId="95" applyNumberFormat="1" applyFont="1"/>
    <xf numFmtId="3" fontId="41" fillId="0" borderId="0" xfId="95" applyNumberFormat="1" applyFont="1"/>
    <xf numFmtId="4" fontId="6" fillId="0" borderId="0" xfId="95" applyNumberFormat="1" applyFont="1"/>
    <xf numFmtId="3" fontId="131" fillId="0" borderId="0" xfId="0" applyNumberFormat="1" applyFont="1"/>
    <xf numFmtId="9" fontId="90" fillId="0" borderId="0" xfId="0" applyNumberFormat="1" applyFont="1"/>
    <xf numFmtId="3" fontId="9" fillId="2" borderId="0" xfId="38" applyNumberFormat="1" applyFont="1" applyFill="1" applyAlignment="1" applyProtection="1">
      <alignment horizontal="left"/>
      <protection locked="0"/>
    </xf>
    <xf numFmtId="3" fontId="6" fillId="0" borderId="0" xfId="5" applyNumberFormat="1" applyFont="1" applyAlignment="1" applyProtection="1">
      <alignment horizontal="left"/>
      <protection locked="0"/>
    </xf>
    <xf numFmtId="166" fontId="63" fillId="0" borderId="0" xfId="0" applyNumberFormat="1" applyFont="1"/>
    <xf numFmtId="3" fontId="9" fillId="2" borderId="150" xfId="5" applyNumberFormat="1" applyFont="1" applyFill="1" applyBorder="1" applyAlignment="1" applyProtection="1">
      <alignment horizontal="right"/>
      <protection locked="0"/>
    </xf>
    <xf numFmtId="3" fontId="9" fillId="2" borderId="150" xfId="38" applyNumberFormat="1" applyFont="1" applyFill="1" applyBorder="1" applyAlignment="1" applyProtection="1">
      <alignment horizontal="left"/>
      <protection locked="0"/>
    </xf>
    <xf numFmtId="166" fontId="6" fillId="0" borderId="0" xfId="0" applyNumberFormat="1" applyFont="1"/>
    <xf numFmtId="0" fontId="9" fillId="0" borderId="20" xfId="95" applyFont="1" applyBorder="1" applyAlignment="1">
      <alignment horizontal="right"/>
    </xf>
    <xf numFmtId="3" fontId="9" fillId="0" borderId="20" xfId="95" applyNumberFormat="1" applyFont="1" applyBorder="1" applyAlignment="1">
      <alignment horizontal="right"/>
    </xf>
    <xf numFmtId="3" fontId="27" fillId="0" borderId="20" xfId="95" applyNumberFormat="1" applyFont="1" applyBorder="1" applyAlignment="1">
      <alignment horizontal="left"/>
    </xf>
    <xf numFmtId="0" fontId="9" fillId="0" borderId="0" xfId="95" applyFont="1" applyAlignment="1">
      <alignment horizontal="right" wrapText="1"/>
    </xf>
    <xf numFmtId="3" fontId="9" fillId="0" borderId="0" xfId="95" applyNumberFormat="1" applyFont="1" applyAlignment="1">
      <alignment horizontal="right"/>
    </xf>
    <xf numFmtId="0" fontId="9" fillId="0" borderId="0" xfId="95" applyFont="1" applyAlignment="1">
      <alignment horizontal="right"/>
    </xf>
    <xf numFmtId="4" fontId="6" fillId="0" borderId="0" xfId="33" applyNumberFormat="1" applyFont="1" applyAlignment="1">
      <alignment horizontal="left"/>
    </xf>
    <xf numFmtId="3" fontId="27" fillId="0" borderId="0" xfId="95" applyNumberFormat="1" applyFont="1" applyAlignment="1">
      <alignment horizontal="right" indent="1"/>
    </xf>
    <xf numFmtId="0" fontId="9" fillId="0" borderId="0" xfId="95" applyFont="1" applyAlignment="1">
      <alignment horizontal="center" vertical="center"/>
    </xf>
    <xf numFmtId="0" fontId="44" fillId="0" borderId="0" xfId="95" applyFont="1" applyAlignment="1">
      <alignment horizontal="center" vertical="center"/>
    </xf>
    <xf numFmtId="9" fontId="6" fillId="0" borderId="0" xfId="89" applyFont="1"/>
    <xf numFmtId="1" fontId="63" fillId="0" borderId="0" xfId="0" applyNumberFormat="1" applyFont="1"/>
    <xf numFmtId="3" fontId="6" fillId="0" borderId="0" xfId="95" applyNumberFormat="1" applyFont="1" applyAlignment="1">
      <alignment horizontal="right" vertical="center"/>
    </xf>
    <xf numFmtId="0" fontId="9" fillId="0" borderId="0" xfId="95" applyFont="1" applyAlignment="1">
      <alignment horizontal="right" vertical="center"/>
    </xf>
    <xf numFmtId="0" fontId="9" fillId="0" borderId="0" xfId="95" applyFont="1" applyAlignment="1">
      <alignment vertical="center"/>
    </xf>
    <xf numFmtId="9" fontId="63" fillId="0" borderId="0" xfId="68" applyFont="1"/>
    <xf numFmtId="167" fontId="6" fillId="0" borderId="56" xfId="95" applyNumberFormat="1" applyFont="1" applyBorder="1" applyAlignment="1">
      <alignment horizontal="right" vertical="center"/>
    </xf>
    <xf numFmtId="167" fontId="63" fillId="0" borderId="0" xfId="0" applyNumberFormat="1" applyFont="1"/>
    <xf numFmtId="165" fontId="63" fillId="0" borderId="0" xfId="68" applyNumberFormat="1" applyFont="1"/>
    <xf numFmtId="0" fontId="6" fillId="0" borderId="0" xfId="95" applyFont="1" applyAlignment="1">
      <alignment horizontal="left" vertical="center"/>
    </xf>
    <xf numFmtId="0" fontId="6" fillId="0" borderId="0" xfId="95" applyFont="1" applyAlignment="1">
      <alignment horizontal="left" vertical="center" wrapText="1"/>
    </xf>
    <xf numFmtId="0" fontId="6" fillId="0" borderId="0" xfId="95" applyFont="1" applyAlignment="1">
      <alignment vertical="center"/>
    </xf>
    <xf numFmtId="0" fontId="9" fillId="0" borderId="4" xfId="95" applyFont="1" applyBorder="1" applyAlignment="1">
      <alignment horizontal="right" vertical="center"/>
    </xf>
    <xf numFmtId="0" fontId="9" fillId="0" borderId="151" xfId="95" applyFont="1" applyBorder="1" applyAlignment="1">
      <alignment horizontal="right" vertical="center"/>
    </xf>
    <xf numFmtId="0" fontId="9" fillId="0" borderId="4" xfId="95" applyFont="1" applyBorder="1" applyAlignment="1">
      <alignment horizontal="left" vertical="center"/>
    </xf>
    <xf numFmtId="0" fontId="41" fillId="0" borderId="0" xfId="95" applyFont="1" applyAlignment="1">
      <alignment horizontal="right"/>
    </xf>
    <xf numFmtId="1" fontId="9" fillId="0" borderId="0" xfId="95" applyNumberFormat="1" applyFont="1" applyAlignment="1">
      <alignment horizontal="right"/>
    </xf>
    <xf numFmtId="1" fontId="6" fillId="0" borderId="0" xfId="95" applyNumberFormat="1" applyFont="1" applyAlignment="1">
      <alignment horizontal="right"/>
    </xf>
    <xf numFmtId="1" fontId="9" fillId="0" borderId="0" xfId="95" applyNumberFormat="1" applyFont="1" applyAlignment="1">
      <alignment horizontal="center" wrapText="1"/>
    </xf>
    <xf numFmtId="0" fontId="9" fillId="0" borderId="0" xfId="95" applyFont="1" applyAlignment="1">
      <alignment horizontal="center"/>
    </xf>
    <xf numFmtId="0" fontId="9" fillId="0" borderId="4" xfId="95" applyFont="1" applyBorder="1"/>
    <xf numFmtId="0" fontId="63" fillId="0" borderId="0" xfId="0" applyFont="1" applyAlignment="1">
      <alignment horizontal="center"/>
    </xf>
    <xf numFmtId="3" fontId="9" fillId="0" borderId="0" xfId="95" applyNumberFormat="1" applyFont="1" applyAlignment="1">
      <alignment horizontal="left"/>
    </xf>
    <xf numFmtId="3" fontId="112" fillId="0" borderId="0" xfId="0" applyNumberFormat="1" applyFont="1" applyAlignment="1">
      <alignment horizontal="center"/>
    </xf>
    <xf numFmtId="3" fontId="64" fillId="0" borderId="0" xfId="36" applyNumberFormat="1" applyFont="1" applyAlignment="1">
      <alignment horizontal="right"/>
    </xf>
    <xf numFmtId="0" fontId="19" fillId="0" borderId="4" xfId="95" applyFont="1" applyBorder="1"/>
    <xf numFmtId="1" fontId="1" fillId="0" borderId="0" xfId="95" applyNumberFormat="1" applyFont="1" applyAlignment="1">
      <alignment horizontal="right" vertical="center"/>
    </xf>
    <xf numFmtId="1" fontId="1" fillId="0" borderId="0" xfId="95" applyNumberFormat="1" applyFont="1" applyAlignment="1">
      <alignment horizontal="right"/>
    </xf>
    <xf numFmtId="0" fontId="19" fillId="2" borderId="0" xfId="95" applyFont="1" applyFill="1" applyAlignment="1">
      <alignment vertical="center"/>
    </xf>
    <xf numFmtId="0" fontId="1" fillId="0" borderId="3" xfId="95" applyFont="1" applyBorder="1" applyAlignment="1">
      <alignment vertical="center"/>
    </xf>
    <xf numFmtId="3" fontId="19" fillId="0" borderId="0" xfId="34" applyNumberFormat="1" applyFont="1" applyAlignment="1">
      <alignment horizontal="left"/>
    </xf>
    <xf numFmtId="0" fontId="6" fillId="3" borderId="24" xfId="13" applyFont="1" applyFill="1" applyBorder="1" applyAlignment="1">
      <alignment horizontal="left" vertical="center"/>
    </xf>
    <xf numFmtId="0" fontId="6" fillId="3" borderId="0" xfId="13" applyFont="1" applyFill="1" applyAlignment="1">
      <alignment horizontal="left" vertical="center"/>
    </xf>
    <xf numFmtId="0" fontId="6" fillId="3" borderId="0" xfId="13" applyFont="1" applyFill="1" applyAlignment="1">
      <alignment horizontal="left" vertical="center" indent="1"/>
    </xf>
    <xf numFmtId="0" fontId="9" fillId="2" borderId="0" xfId="13" applyFont="1" applyFill="1" applyAlignment="1">
      <alignment horizontal="left" vertical="center"/>
    </xf>
    <xf numFmtId="0" fontId="61" fillId="3" borderId="0" xfId="13" applyFont="1" applyFill="1" applyAlignment="1">
      <alignment horizontal="left" vertical="center"/>
    </xf>
    <xf numFmtId="0" fontId="9" fillId="2" borderId="10" xfId="13" applyFont="1" applyFill="1" applyBorder="1" applyAlignment="1">
      <alignment horizontal="left" vertical="center"/>
    </xf>
    <xf numFmtId="0" fontId="9" fillId="2" borderId="24" xfId="13" applyFont="1" applyFill="1" applyBorder="1" applyAlignment="1">
      <alignment horizontal="left" vertical="center"/>
    </xf>
    <xf numFmtId="3" fontId="6" fillId="3" borderId="0" xfId="13" applyNumberFormat="1" applyFont="1" applyFill="1" applyAlignment="1">
      <alignment horizontal="left" vertical="center"/>
    </xf>
    <xf numFmtId="167" fontId="6" fillId="0" borderId="94" xfId="92" applyNumberFormat="1" applyFont="1" applyBorder="1" applyAlignment="1">
      <alignment vertical="top"/>
    </xf>
    <xf numFmtId="0" fontId="132" fillId="3" borderId="0" xfId="13" applyFont="1" applyFill="1" applyAlignment="1">
      <alignment horizontal="left"/>
    </xf>
    <xf numFmtId="0" fontId="1" fillId="3" borderId="0" xfId="72" applyFont="1" applyFill="1"/>
    <xf numFmtId="0" fontId="9" fillId="3" borderId="65" xfId="72" applyFont="1" applyFill="1" applyBorder="1" applyAlignment="1">
      <alignment vertical="center"/>
    </xf>
    <xf numFmtId="0" fontId="9" fillId="3" borderId="65" xfId="13" applyFont="1" applyFill="1" applyBorder="1" applyAlignment="1">
      <alignment horizontal="left" vertical="center"/>
    </xf>
    <xf numFmtId="0" fontId="36" fillId="3" borderId="65" xfId="13" applyFont="1" applyFill="1" applyBorder="1" applyAlignment="1">
      <alignment horizontal="right" vertical="center"/>
    </xf>
    <xf numFmtId="0" fontId="6" fillId="3" borderId="65" xfId="72" applyFont="1" applyFill="1" applyBorder="1" applyAlignment="1">
      <alignment vertical="center"/>
    </xf>
    <xf numFmtId="0" fontId="6" fillId="3" borderId="65" xfId="13" applyFont="1" applyFill="1" applyBorder="1" applyAlignment="1">
      <alignment vertical="center"/>
    </xf>
    <xf numFmtId="0" fontId="6" fillId="3" borderId="65" xfId="13" applyFont="1" applyFill="1" applyBorder="1" applyAlignment="1">
      <alignment horizontal="left" vertical="center"/>
    </xf>
    <xf numFmtId="0" fontId="24" fillId="3" borderId="0" xfId="72" applyFont="1" applyFill="1" applyAlignment="1">
      <alignment horizontal="right"/>
    </xf>
    <xf numFmtId="0" fontId="9" fillId="3" borderId="0" xfId="13" applyFont="1" applyFill="1" applyAlignment="1">
      <alignment horizontal="left"/>
    </xf>
    <xf numFmtId="0" fontId="12" fillId="0" borderId="0" xfId="72" applyBorder="1"/>
    <xf numFmtId="0" fontId="0" fillId="0" borderId="0" xfId="0"/>
    <xf numFmtId="0" fontId="0" fillId="3" borderId="0" xfId="0" applyFill="1"/>
    <xf numFmtId="0" fontId="0" fillId="3" borderId="24" xfId="0" applyFill="1" applyBorder="1"/>
    <xf numFmtId="0" fontId="9" fillId="3" borderId="3" xfId="5" applyFont="1" applyFill="1" applyBorder="1" applyAlignment="1">
      <alignment horizontal="right" wrapText="1"/>
    </xf>
    <xf numFmtId="0" fontId="9" fillId="3" borderId="3" xfId="5" quotePrefix="1" applyFont="1" applyFill="1" applyBorder="1" applyAlignment="1">
      <alignment horizontal="right" wrapText="1"/>
    </xf>
    <xf numFmtId="0" fontId="2" fillId="0" borderId="0" xfId="1" applyFont="1" applyAlignment="1">
      <alignment vertical="center"/>
    </xf>
    <xf numFmtId="0" fontId="1" fillId="0" borderId="0" xfId="1" applyFont="1" applyAlignment="1">
      <alignment vertical="center"/>
    </xf>
    <xf numFmtId="3" fontId="9" fillId="3" borderId="65" xfId="5" applyNumberFormat="1" applyFont="1" applyFill="1" applyBorder="1" applyAlignment="1" applyProtection="1">
      <alignment horizontal="right"/>
      <protection locked="0"/>
    </xf>
    <xf numFmtId="0" fontId="9" fillId="3" borderId="65" xfId="5" applyFont="1" applyFill="1" applyBorder="1" applyAlignment="1">
      <alignment horizontal="left" indent="1"/>
    </xf>
    <xf numFmtId="3" fontId="9" fillId="3" borderId="65" xfId="0" applyNumberFormat="1" applyFont="1" applyFill="1" applyBorder="1" applyAlignment="1">
      <alignment vertical="center"/>
    </xf>
    <xf numFmtId="0" fontId="9" fillId="3" borderId="65" xfId="0" applyFont="1" applyFill="1" applyBorder="1" applyAlignment="1">
      <alignment horizontal="justify" vertical="center"/>
    </xf>
    <xf numFmtId="0" fontId="9" fillId="3" borderId="65" xfId="5" applyFont="1" applyFill="1" applyBorder="1" applyAlignment="1">
      <alignment horizontal="left"/>
    </xf>
    <xf numFmtId="0" fontId="136" fillId="0" borderId="0" xfId="5" applyFont="1" applyAlignment="1" applyProtection="1">
      <alignment horizontal="left"/>
      <protection locked="0"/>
    </xf>
    <xf numFmtId="0" fontId="136" fillId="3" borderId="0" xfId="5" applyFont="1" applyFill="1" applyAlignment="1" applyProtection="1">
      <alignment horizontal="left"/>
      <protection locked="0"/>
    </xf>
    <xf numFmtId="3" fontId="19" fillId="3" borderId="65" xfId="0" applyNumberFormat="1" applyFont="1" applyFill="1" applyBorder="1"/>
    <xf numFmtId="3" fontId="19" fillId="3" borderId="65" xfId="0" applyNumberFormat="1" applyFont="1" applyFill="1" applyBorder="1" applyProtection="1">
      <protection locked="0"/>
    </xf>
    <xf numFmtId="0" fontId="9" fillId="3" borderId="65" xfId="5" applyFont="1" applyFill="1" applyBorder="1" applyAlignment="1">
      <alignment horizontal="left" vertical="center" indent="1"/>
    </xf>
    <xf numFmtId="3" fontId="19" fillId="3" borderId="65" xfId="0" applyNumberFormat="1" applyFont="1" applyFill="1" applyBorder="1" applyAlignment="1">
      <alignment vertical="center"/>
    </xf>
    <xf numFmtId="3" fontId="19" fillId="3" borderId="65" xfId="0" applyNumberFormat="1" applyFont="1" applyFill="1" applyBorder="1" applyAlignment="1" applyProtection="1">
      <alignment vertical="center"/>
      <protection locked="0"/>
    </xf>
    <xf numFmtId="0" fontId="9" fillId="3" borderId="65" xfId="5" quotePrefix="1" applyFont="1" applyFill="1" applyBorder="1" applyAlignment="1">
      <alignment horizontal="left" vertical="center" indent="1"/>
    </xf>
    <xf numFmtId="3" fontId="1" fillId="3" borderId="65" xfId="0" applyNumberFormat="1" applyFont="1" applyFill="1" applyBorder="1" applyAlignment="1">
      <alignment vertical="center"/>
    </xf>
    <xf numFmtId="0" fontId="6" fillId="3" borderId="65" xfId="5" applyFont="1" applyFill="1" applyBorder="1" applyAlignment="1">
      <alignment horizontal="left" vertical="center" indent="1"/>
    </xf>
    <xf numFmtId="3" fontId="1" fillId="3" borderId="0" xfId="0" applyNumberFormat="1" applyFont="1" applyFill="1" applyAlignment="1" applyProtection="1">
      <alignment horizontal="right"/>
      <protection locked="0"/>
    </xf>
    <xf numFmtId="3" fontId="9" fillId="3" borderId="65" xfId="5" applyNumberFormat="1" applyFont="1" applyFill="1" applyBorder="1" applyAlignment="1" applyProtection="1">
      <alignment horizontal="right" vertical="center"/>
      <protection locked="0"/>
    </xf>
    <xf numFmtId="167" fontId="6" fillId="3" borderId="65" xfId="5" applyNumberFormat="1" applyFont="1" applyFill="1" applyBorder="1" applyAlignment="1" applyProtection="1">
      <alignment horizontal="right" vertical="top" indent="1"/>
      <protection locked="0"/>
    </xf>
    <xf numFmtId="0" fontId="13" fillId="3" borderId="0" xfId="0" applyFont="1" applyFill="1" applyAlignment="1">
      <alignment vertical="center"/>
    </xf>
    <xf numFmtId="0" fontId="13" fillId="3" borderId="0" xfId="5" applyFont="1" applyFill="1" applyAlignment="1">
      <alignment horizontal="left" vertical="center"/>
    </xf>
    <xf numFmtId="0" fontId="13" fillId="3" borderId="0" xfId="0" applyFont="1" applyFill="1"/>
    <xf numFmtId="0" fontId="13" fillId="3" borderId="0" xfId="5" applyFont="1" applyFill="1">
      <alignment vertical="top"/>
    </xf>
    <xf numFmtId="0" fontId="13" fillId="3" borderId="0" xfId="5" applyFont="1" applyFill="1" applyAlignment="1">
      <alignment vertical="center"/>
    </xf>
    <xf numFmtId="0" fontId="0" fillId="0" borderId="0" xfId="0"/>
    <xf numFmtId="3" fontId="1" fillId="0" borderId="10" xfId="0" applyNumberFormat="1" applyFont="1" applyBorder="1" applyAlignment="1">
      <alignment horizontal="center" wrapText="1"/>
    </xf>
    <xf numFmtId="0" fontId="98" fillId="0" borderId="0" xfId="90" applyFont="1" applyAlignment="1" applyProtection="1">
      <alignment horizontal="left"/>
      <protection hidden="1"/>
    </xf>
    <xf numFmtId="3" fontId="61" fillId="0" borderId="0" xfId="90" applyNumberFormat="1" applyFont="1" applyAlignment="1" applyProtection="1">
      <alignment horizontal="left" vertical="center" wrapText="1"/>
      <protection hidden="1"/>
    </xf>
    <xf numFmtId="0" fontId="61" fillId="0" borderId="0" xfId="90" applyFont="1" applyAlignment="1" applyProtection="1">
      <alignment horizontal="left" vertical="center" wrapText="1"/>
      <protection hidden="1"/>
    </xf>
    <xf numFmtId="0" fontId="9" fillId="3" borderId="0" xfId="13" applyFont="1" applyFill="1" applyAlignment="1">
      <alignment horizontal="left"/>
    </xf>
    <xf numFmtId="0" fontId="6" fillId="3" borderId="0" xfId="13" applyFont="1" applyFill="1" applyAlignment="1">
      <alignment horizontal="left" vertical="center"/>
    </xf>
    <xf numFmtId="0" fontId="6" fillId="3" borderId="24" xfId="13" applyFont="1" applyFill="1" applyBorder="1" applyAlignment="1">
      <alignment horizontal="left" vertical="center"/>
    </xf>
    <xf numFmtId="168" fontId="1" fillId="0" borderId="0" xfId="4" applyNumberFormat="1" applyFont="1" applyAlignment="1">
      <alignment horizontal="right" vertical="center" wrapText="1"/>
    </xf>
    <xf numFmtId="166" fontId="52" fillId="0" borderId="0" xfId="0" applyNumberFormat="1" applyFont="1"/>
    <xf numFmtId="166" fontId="52" fillId="0" borderId="0" xfId="85" applyNumberFormat="1" applyFont="1"/>
    <xf numFmtId="166" fontId="52" fillId="0" borderId="0" xfId="0" applyNumberFormat="1" applyFont="1" applyAlignment="1">
      <alignment horizontal="center" vertical="center"/>
    </xf>
    <xf numFmtId="166" fontId="52" fillId="0" borderId="0" xfId="85" applyNumberFormat="1" applyFont="1" applyAlignment="1">
      <alignment horizontal="center" vertical="center"/>
    </xf>
    <xf numFmtId="0" fontId="0" fillId="0" borderId="0" xfId="1" applyFont="1"/>
    <xf numFmtId="9" fontId="9" fillId="0" borderId="36" xfId="91" quotePrefix="1" applyFont="1" applyBorder="1" applyAlignment="1" applyProtection="1">
      <alignment horizontal="right"/>
      <protection hidden="1"/>
    </xf>
    <xf numFmtId="9" fontId="9" fillId="0" borderId="75" xfId="91" applyFont="1" applyBorder="1" applyAlignment="1" applyProtection="1">
      <alignment horizontal="right"/>
      <protection hidden="1"/>
    </xf>
    <xf numFmtId="9" fontId="9" fillId="0" borderId="36" xfId="91" applyFont="1" applyBorder="1" applyAlignment="1" applyProtection="1">
      <alignment horizontal="right"/>
      <protection hidden="1"/>
    </xf>
    <xf numFmtId="166" fontId="9" fillId="0" borderId="33" xfId="90" applyNumberFormat="1" applyFont="1" applyBorder="1" applyAlignment="1" applyProtection="1">
      <alignment horizontal="right"/>
      <protection hidden="1"/>
    </xf>
    <xf numFmtId="9" fontId="9" fillId="0" borderId="76" xfId="91" applyFont="1" applyBorder="1" applyAlignment="1" applyProtection="1">
      <alignment horizontal="right"/>
      <protection hidden="1"/>
    </xf>
    <xf numFmtId="9" fontId="9" fillId="0" borderId="45" xfId="91" applyFont="1" applyBorder="1" applyAlignment="1" applyProtection="1">
      <alignment horizontal="right"/>
      <protection hidden="1"/>
    </xf>
    <xf numFmtId="9" fontId="9" fillId="0" borderId="77" xfId="91" applyFont="1" applyBorder="1" applyAlignment="1" applyProtection="1">
      <alignment horizontal="right"/>
      <protection hidden="1"/>
    </xf>
    <xf numFmtId="9" fontId="6" fillId="0" borderId="76" xfId="91" applyFont="1" applyBorder="1" applyAlignment="1" applyProtection="1">
      <alignment horizontal="right"/>
      <protection hidden="1"/>
    </xf>
    <xf numFmtId="9" fontId="6" fillId="0" borderId="77" xfId="91" applyFont="1" applyBorder="1" applyAlignment="1" applyProtection="1">
      <alignment horizontal="right"/>
      <protection hidden="1"/>
    </xf>
    <xf numFmtId="9" fontId="9" fillId="0" borderId="44" xfId="91" applyFont="1" applyBorder="1" applyAlignment="1" applyProtection="1">
      <alignment horizontal="right"/>
      <protection hidden="1"/>
    </xf>
    <xf numFmtId="9" fontId="9" fillId="0" borderId="80" xfId="91" applyFont="1" applyBorder="1" applyAlignment="1" applyProtection="1">
      <alignment horizontal="right"/>
      <protection hidden="1"/>
    </xf>
    <xf numFmtId="9" fontId="9" fillId="0" borderId="80" xfId="91" quotePrefix="1" applyFont="1" applyBorder="1" applyAlignment="1" applyProtection="1">
      <alignment horizontal="right"/>
      <protection hidden="1"/>
    </xf>
    <xf numFmtId="9" fontId="9" fillId="0" borderId="82" xfId="91" quotePrefix="1" applyFont="1" applyBorder="1" applyAlignment="1" applyProtection="1">
      <alignment horizontal="right"/>
      <protection hidden="1"/>
    </xf>
    <xf numFmtId="9" fontId="9" fillId="0" borderId="83" xfId="91" applyFont="1" applyBorder="1" applyAlignment="1" applyProtection="1">
      <alignment horizontal="right"/>
      <protection hidden="1"/>
    </xf>
    <xf numFmtId="9" fontId="9" fillId="0" borderId="82" xfId="91" applyFont="1" applyBorder="1" applyAlignment="1" applyProtection="1">
      <alignment horizontal="right"/>
      <protection hidden="1"/>
    </xf>
    <xf numFmtId="9" fontId="6" fillId="0" borderId="76" xfId="91" quotePrefix="1" applyFont="1" applyBorder="1" applyAlignment="1" applyProtection="1">
      <alignment horizontal="right"/>
      <protection hidden="1"/>
    </xf>
    <xf numFmtId="9" fontId="9" fillId="10" borderId="68" xfId="93" applyFont="1" applyFill="1" applyBorder="1" applyAlignment="1" applyProtection="1">
      <alignment horizontal="right"/>
      <protection hidden="1"/>
    </xf>
    <xf numFmtId="9" fontId="9" fillId="10" borderId="69" xfId="93" applyFont="1" applyFill="1" applyBorder="1" applyAlignment="1" applyProtection="1">
      <alignment horizontal="right"/>
      <protection hidden="1"/>
    </xf>
    <xf numFmtId="166" fontId="9" fillId="10" borderId="33" xfId="90" applyNumberFormat="1" applyFont="1" applyFill="1" applyBorder="1" applyAlignment="1" applyProtection="1">
      <alignment horizontal="right"/>
      <protection hidden="1"/>
    </xf>
    <xf numFmtId="166" fontId="9" fillId="10" borderId="0" xfId="90" applyNumberFormat="1" applyFont="1" applyFill="1" applyAlignment="1" applyProtection="1">
      <alignment horizontal="right"/>
      <protection hidden="1"/>
    </xf>
    <xf numFmtId="9" fontId="9" fillId="10" borderId="34" xfId="93" applyFont="1" applyFill="1" applyBorder="1" applyAlignment="1" applyProtection="1">
      <alignment horizontal="right"/>
      <protection hidden="1"/>
    </xf>
    <xf numFmtId="9" fontId="9" fillId="10" borderId="35" xfId="93" applyFont="1" applyFill="1" applyBorder="1" applyAlignment="1" applyProtection="1">
      <alignment horizontal="right"/>
      <protection hidden="1"/>
    </xf>
    <xf numFmtId="166" fontId="9" fillId="10" borderId="34" xfId="90" applyNumberFormat="1" applyFont="1" applyFill="1" applyBorder="1" applyAlignment="1" applyProtection="1">
      <alignment horizontal="right"/>
      <protection hidden="1"/>
    </xf>
    <xf numFmtId="166" fontId="9" fillId="10" borderId="31" xfId="90" applyNumberFormat="1" applyFont="1" applyFill="1" applyBorder="1" applyAlignment="1" applyProtection="1">
      <alignment horizontal="right"/>
      <protection hidden="1"/>
    </xf>
    <xf numFmtId="167" fontId="6" fillId="0" borderId="36" xfId="90" applyNumberFormat="1" applyFont="1" applyBorder="1" applyAlignment="1" applyProtection="1">
      <alignment horizontal="right"/>
      <protection hidden="1"/>
    </xf>
    <xf numFmtId="167" fontId="6" fillId="0" borderId="72" xfId="90" applyNumberFormat="1" applyFont="1" applyBorder="1" applyAlignment="1" applyProtection="1">
      <alignment horizontal="right"/>
      <protection hidden="1"/>
    </xf>
    <xf numFmtId="167" fontId="6" fillId="0" borderId="72" xfId="90" applyNumberFormat="1" applyFont="1" applyBorder="1" applyAlignment="1" applyProtection="1">
      <alignment horizontal="right"/>
      <protection locked="0"/>
    </xf>
    <xf numFmtId="0" fontId="6" fillId="0" borderId="72" xfId="92" applyFont="1" applyBorder="1" applyAlignment="1">
      <alignment vertical="top"/>
    </xf>
    <xf numFmtId="167" fontId="6" fillId="0" borderId="34" xfId="90" applyNumberFormat="1" applyFont="1" applyBorder="1" applyAlignment="1" applyProtection="1">
      <alignment horizontal="right"/>
      <protection hidden="1"/>
    </xf>
    <xf numFmtId="167" fontId="6" fillId="0" borderId="31" xfId="90" applyNumberFormat="1" applyFont="1" applyBorder="1" applyAlignment="1" applyProtection="1">
      <alignment horizontal="right"/>
      <protection hidden="1"/>
    </xf>
    <xf numFmtId="167" fontId="6" fillId="0" borderId="31" xfId="90" applyNumberFormat="1" applyFont="1" applyBorder="1" applyAlignment="1" applyProtection="1">
      <alignment horizontal="right"/>
      <protection locked="0"/>
    </xf>
    <xf numFmtId="9" fontId="6" fillId="0" borderId="35" xfId="93" applyFont="1" applyBorder="1" applyAlignment="1" applyProtection="1">
      <alignment horizontal="right"/>
      <protection hidden="1"/>
    </xf>
    <xf numFmtId="166" fontId="6" fillId="0" borderId="34" xfId="90" applyNumberFormat="1" applyFont="1" applyBorder="1" applyAlignment="1" applyProtection="1">
      <alignment horizontal="right"/>
      <protection hidden="1"/>
    </xf>
    <xf numFmtId="166" fontId="6" fillId="0" borderId="31" xfId="90" applyNumberFormat="1" applyFont="1" applyBorder="1" applyAlignment="1" applyProtection="1">
      <alignment horizontal="right"/>
      <protection hidden="1"/>
    </xf>
    <xf numFmtId="9" fontId="6" fillId="0" borderId="95" xfId="91" applyFont="1" applyBorder="1" applyAlignment="1" applyProtection="1">
      <alignment horizontal="right"/>
      <protection hidden="1"/>
    </xf>
    <xf numFmtId="9" fontId="6" fillId="0" borderId="96" xfId="91" applyFont="1" applyBorder="1" applyAlignment="1" applyProtection="1">
      <alignment horizontal="right"/>
      <protection hidden="1"/>
    </xf>
    <xf numFmtId="9" fontId="6" fillId="0" borderId="98" xfId="91" applyFont="1" applyBorder="1" applyAlignment="1" applyProtection="1">
      <alignment horizontal="right"/>
      <protection hidden="1"/>
    </xf>
    <xf numFmtId="9" fontId="6" fillId="0" borderId="96" xfId="93" applyFont="1" applyBorder="1" applyAlignment="1" applyProtection="1">
      <alignment horizontal="right"/>
      <protection hidden="1"/>
    </xf>
    <xf numFmtId="9" fontId="9" fillId="0" borderId="97" xfId="93" applyFont="1" applyBorder="1" applyAlignment="1" applyProtection="1">
      <alignment horizontal="right"/>
      <protection hidden="1"/>
    </xf>
    <xf numFmtId="9" fontId="9" fillId="0" borderId="98" xfId="93" applyFont="1" applyBorder="1" applyAlignment="1" applyProtection="1">
      <alignment horizontal="right"/>
      <protection hidden="1"/>
    </xf>
    <xf numFmtId="9" fontId="9" fillId="7" borderId="97" xfId="93" applyFont="1" applyFill="1" applyBorder="1" applyAlignment="1" applyProtection="1">
      <alignment horizontal="right"/>
      <protection hidden="1"/>
    </xf>
    <xf numFmtId="9" fontId="9" fillId="7" borderId="98" xfId="93" applyFont="1" applyFill="1" applyBorder="1" applyAlignment="1" applyProtection="1">
      <alignment horizontal="right"/>
      <protection hidden="1"/>
    </xf>
    <xf numFmtId="3" fontId="1" fillId="0" borderId="0" xfId="72" applyNumberFormat="1" applyFont="1" applyAlignment="1">
      <alignment horizontal="right" vertical="center" indent="1"/>
    </xf>
    <xf numFmtId="1" fontId="19" fillId="12" borderId="0" xfId="72" applyNumberFormat="1" applyFont="1" applyFill="1" applyAlignment="1">
      <alignment horizontal="right" indent="1"/>
    </xf>
    <xf numFmtId="1" fontId="19" fillId="12" borderId="0" xfId="72" applyNumberFormat="1" applyFont="1" applyFill="1" applyAlignment="1">
      <alignment horizontal="right" vertical="center" indent="1"/>
    </xf>
    <xf numFmtId="1" fontId="1" fillId="0" borderId="0" xfId="72" applyNumberFormat="1" applyFont="1" applyAlignment="1">
      <alignment horizontal="right" vertical="center" indent="1"/>
    </xf>
    <xf numFmtId="1" fontId="1" fillId="0" borderId="37" xfId="72" applyNumberFormat="1" applyFont="1" applyBorder="1" applyAlignment="1">
      <alignment horizontal="right" indent="1"/>
    </xf>
    <xf numFmtId="1" fontId="1" fillId="0" borderId="37" xfId="72" applyNumberFormat="1" applyFont="1" applyBorder="1" applyAlignment="1">
      <alignment horizontal="right" vertical="center" indent="1"/>
    </xf>
    <xf numFmtId="0" fontId="19" fillId="0" borderId="47" xfId="72" applyFont="1" applyBorder="1" applyAlignment="1">
      <alignment horizontal="left" vertical="center" indent="1"/>
    </xf>
    <xf numFmtId="9" fontId="6" fillId="0" borderId="102" xfId="91" applyFont="1" applyBorder="1" applyAlignment="1" applyProtection="1">
      <alignment horizontal="right"/>
      <protection hidden="1"/>
    </xf>
    <xf numFmtId="9" fontId="6" fillId="0" borderId="103" xfId="91" applyFont="1" applyBorder="1" applyAlignment="1" applyProtection="1">
      <alignment horizontal="right"/>
      <protection hidden="1"/>
    </xf>
    <xf numFmtId="0" fontId="6" fillId="0" borderId="34" xfId="92" applyFont="1" applyBorder="1" applyAlignment="1">
      <alignment horizontal="right" vertical="top"/>
    </xf>
    <xf numFmtId="0" fontId="6" fillId="0" borderId="31" xfId="92" applyFont="1" applyBorder="1" applyAlignment="1">
      <alignment horizontal="right" vertical="top"/>
    </xf>
    <xf numFmtId="9" fontId="6" fillId="0" borderId="102" xfId="91" quotePrefix="1" applyFont="1" applyBorder="1" applyAlignment="1" applyProtection="1">
      <alignment horizontal="right"/>
      <protection hidden="1"/>
    </xf>
    <xf numFmtId="9" fontId="6" fillId="0" borderId="44" xfId="91" quotePrefix="1" applyFont="1" applyBorder="1" applyAlignment="1" applyProtection="1">
      <alignment horizontal="right"/>
      <protection hidden="1"/>
    </xf>
    <xf numFmtId="9" fontId="6" fillId="0" borderId="107" xfId="91" applyFont="1" applyBorder="1" applyAlignment="1" applyProtection="1">
      <alignment horizontal="right"/>
      <protection hidden="1"/>
    </xf>
    <xf numFmtId="9" fontId="6" fillId="0" borderId="108" xfId="91" applyFont="1" applyBorder="1" applyAlignment="1" applyProtection="1">
      <alignment horizontal="right"/>
      <protection hidden="1"/>
    </xf>
    <xf numFmtId="1" fontId="6" fillId="0" borderId="107" xfId="91" applyNumberFormat="1" applyFont="1" applyBorder="1" applyAlignment="1" applyProtection="1">
      <alignment horizontal="right"/>
      <protection hidden="1"/>
    </xf>
    <xf numFmtId="1" fontId="6" fillId="0" borderId="45" xfId="91" applyNumberFormat="1" applyFont="1" applyBorder="1" applyAlignment="1" applyProtection="1">
      <alignment horizontal="right"/>
      <protection hidden="1"/>
    </xf>
    <xf numFmtId="9" fontId="9" fillId="0" borderId="107" xfId="93" applyFont="1" applyBorder="1" applyAlignment="1" applyProtection="1">
      <alignment horizontal="right"/>
      <protection hidden="1"/>
    </xf>
    <xf numFmtId="9" fontId="9" fillId="0" borderId="45" xfId="93" applyFont="1" applyBorder="1" applyAlignment="1" applyProtection="1">
      <alignment horizontal="right"/>
      <protection hidden="1"/>
    </xf>
    <xf numFmtId="9" fontId="9" fillId="0" borderId="108" xfId="93" applyFont="1" applyBorder="1" applyAlignment="1" applyProtection="1">
      <alignment horizontal="right"/>
      <protection hidden="1"/>
    </xf>
    <xf numFmtId="9" fontId="9" fillId="7" borderId="107" xfId="93" applyFont="1" applyFill="1" applyBorder="1" applyAlignment="1" applyProtection="1">
      <alignment horizontal="right"/>
      <protection hidden="1"/>
    </xf>
    <xf numFmtId="9" fontId="9" fillId="7" borderId="45" xfId="93" applyFont="1" applyFill="1" applyBorder="1" applyAlignment="1" applyProtection="1">
      <alignment horizontal="right"/>
      <protection hidden="1"/>
    </xf>
    <xf numFmtId="9" fontId="9" fillId="7" borderId="108" xfId="93" applyFont="1" applyFill="1" applyBorder="1" applyAlignment="1" applyProtection="1">
      <alignment horizontal="right"/>
      <protection hidden="1"/>
    </xf>
    <xf numFmtId="9" fontId="6" fillId="0" borderId="107" xfId="91" quotePrefix="1" applyFont="1" applyBorder="1" applyAlignment="1" applyProtection="1">
      <alignment horizontal="right"/>
      <protection hidden="1"/>
    </xf>
    <xf numFmtId="0" fontId="1" fillId="0" borderId="0" xfId="72" applyFont="1" applyAlignment="1">
      <alignment horizontal="left" vertical="center" wrapText="1"/>
    </xf>
    <xf numFmtId="9" fontId="6" fillId="0" borderId="116" xfId="91" applyFont="1" applyBorder="1" applyAlignment="1" applyProtection="1">
      <alignment horizontal="right"/>
      <protection hidden="1"/>
    </xf>
    <xf numFmtId="9" fontId="6" fillId="0" borderId="117" xfId="91" applyFont="1" applyBorder="1" applyAlignment="1" applyProtection="1">
      <alignment horizontal="right"/>
      <protection hidden="1"/>
    </xf>
    <xf numFmtId="9" fontId="6" fillId="0" borderId="118" xfId="91" applyFont="1" applyBorder="1" applyAlignment="1" applyProtection="1">
      <alignment horizontal="right"/>
      <protection hidden="1"/>
    </xf>
    <xf numFmtId="9" fontId="6" fillId="0" borderId="119" xfId="91" applyFont="1" applyBorder="1" applyAlignment="1" applyProtection="1">
      <alignment horizontal="right"/>
      <protection hidden="1"/>
    </xf>
    <xf numFmtId="9" fontId="9" fillId="0" borderId="118" xfId="93" applyFont="1" applyBorder="1" applyAlignment="1" applyProtection="1">
      <alignment horizontal="right"/>
      <protection hidden="1"/>
    </xf>
    <xf numFmtId="9" fontId="9" fillId="0" borderId="119" xfId="93" applyFont="1" applyBorder="1" applyAlignment="1" applyProtection="1">
      <alignment horizontal="right"/>
      <protection hidden="1"/>
    </xf>
    <xf numFmtId="9" fontId="9" fillId="7" borderId="118" xfId="93" applyFont="1" applyFill="1" applyBorder="1" applyAlignment="1" applyProtection="1">
      <alignment horizontal="right"/>
      <protection hidden="1"/>
    </xf>
    <xf numFmtId="9" fontId="9" fillId="7" borderId="119" xfId="93" applyFont="1" applyFill="1" applyBorder="1" applyAlignment="1" applyProtection="1">
      <alignment horizontal="right"/>
      <protection hidden="1"/>
    </xf>
    <xf numFmtId="9" fontId="6" fillId="0" borderId="125" xfId="91" applyFont="1" applyBorder="1" applyAlignment="1" applyProtection="1">
      <alignment horizontal="right"/>
      <protection hidden="1"/>
    </xf>
    <xf numFmtId="9" fontId="6" fillId="0" borderId="126" xfId="91" applyFont="1" applyBorder="1" applyAlignment="1" applyProtection="1">
      <alignment horizontal="right"/>
      <protection hidden="1"/>
    </xf>
    <xf numFmtId="166" fontId="9" fillId="7" borderId="0" xfId="90" applyNumberFormat="1" applyFont="1" applyFill="1" applyAlignment="1" applyProtection="1">
      <alignment horizontal="right"/>
      <protection hidden="1"/>
    </xf>
    <xf numFmtId="166" fontId="9" fillId="7" borderId="31" xfId="90" applyNumberFormat="1" applyFont="1" applyFill="1" applyBorder="1" applyAlignment="1" applyProtection="1">
      <alignment horizontal="right"/>
      <protection hidden="1"/>
    </xf>
    <xf numFmtId="9" fontId="9" fillId="7" borderId="132" xfId="93" applyFont="1" applyFill="1" applyBorder="1" applyAlignment="1" applyProtection="1">
      <alignment horizontal="right"/>
      <protection hidden="1"/>
    </xf>
    <xf numFmtId="9" fontId="9" fillId="7" borderId="133" xfId="93" applyFont="1" applyFill="1" applyBorder="1" applyAlignment="1" applyProtection="1">
      <alignment horizontal="right"/>
      <protection hidden="1"/>
    </xf>
    <xf numFmtId="9" fontId="6" fillId="0" borderId="134" xfId="91" applyFont="1" applyBorder="1" applyAlignment="1" applyProtection="1">
      <alignment horizontal="right"/>
      <protection hidden="1"/>
    </xf>
    <xf numFmtId="9" fontId="6" fillId="0" borderId="135" xfId="91" applyFont="1" applyBorder="1" applyAlignment="1" applyProtection="1">
      <alignment horizontal="right"/>
      <protection hidden="1"/>
    </xf>
    <xf numFmtId="9" fontId="6" fillId="0" borderId="0" xfId="94" applyFont="1" applyAlignment="1">
      <alignment horizontal="right" wrapText="1" readingOrder="1"/>
    </xf>
    <xf numFmtId="9" fontId="6" fillId="0" borderId="37" xfId="94" applyFont="1" applyBorder="1" applyAlignment="1">
      <alignment horizontal="right" wrapText="1" readingOrder="1"/>
    </xf>
    <xf numFmtId="0" fontId="3" fillId="0" borderId="38" xfId="72" applyFont="1" applyBorder="1"/>
    <xf numFmtId="0" fontId="9" fillId="0" borderId="39" xfId="72" applyFont="1" applyBorder="1" applyAlignment="1">
      <alignment horizontal="center" vertical="center" wrapText="1" readingOrder="1"/>
    </xf>
    <xf numFmtId="0" fontId="9" fillId="0" borderId="50" xfId="72" applyFont="1" applyBorder="1" applyAlignment="1">
      <alignment horizontal="center" vertical="center" wrapText="1" readingOrder="1"/>
    </xf>
    <xf numFmtId="2" fontId="9" fillId="0" borderId="50" xfId="72" applyNumberFormat="1" applyFont="1" applyBorder="1" applyAlignment="1">
      <alignment horizontal="center" vertical="center" wrapText="1" readingOrder="1"/>
    </xf>
    <xf numFmtId="0" fontId="9" fillId="0" borderId="51" xfId="72" applyFont="1" applyBorder="1" applyAlignment="1">
      <alignment horizontal="left" vertical="center" wrapText="1" indent="1" readingOrder="1"/>
    </xf>
    <xf numFmtId="2" fontId="9" fillId="0" borderId="52" xfId="72" applyNumberFormat="1" applyFont="1" applyBorder="1" applyAlignment="1">
      <alignment horizontal="center" vertical="center" wrapText="1" readingOrder="1"/>
    </xf>
    <xf numFmtId="0" fontId="9" fillId="0" borderId="41" xfId="72" applyFont="1" applyBorder="1" applyAlignment="1">
      <alignment horizontal="center" vertical="center" wrapText="1" readingOrder="1"/>
    </xf>
    <xf numFmtId="0" fontId="9" fillId="0" borderId="52" xfId="72" applyFont="1" applyBorder="1" applyAlignment="1">
      <alignment horizontal="center" vertical="center" wrapText="1" readingOrder="1"/>
    </xf>
    <xf numFmtId="166" fontId="6" fillId="0" borderId="0" xfId="92" applyNumberFormat="1" applyFont="1" applyAlignment="1">
      <alignment horizontal="right" vertical="top"/>
    </xf>
    <xf numFmtId="167" fontId="9" fillId="7" borderId="0" xfId="90" applyNumberFormat="1" applyFont="1" applyFill="1" applyAlignment="1" applyProtection="1">
      <alignment horizontal="right"/>
      <protection hidden="1"/>
    </xf>
    <xf numFmtId="49" fontId="9" fillId="0" borderId="140" xfId="90" applyNumberFormat="1" applyFont="1" applyBorder="1" applyAlignment="1" applyProtection="1">
      <alignment horizontal="center" vertical="center" wrapText="1"/>
      <protection hidden="1"/>
    </xf>
    <xf numFmtId="9" fontId="6" fillId="0" borderId="141" xfId="94" applyFont="1" applyBorder="1" applyAlignment="1" applyProtection="1">
      <alignment horizontal="right"/>
      <protection hidden="1"/>
    </xf>
    <xf numFmtId="9" fontId="6" fillId="0" borderId="142" xfId="94" applyFont="1" applyBorder="1" applyAlignment="1" applyProtection="1">
      <alignment horizontal="right"/>
      <protection hidden="1"/>
    </xf>
    <xf numFmtId="9" fontId="6" fillId="0" borderId="143" xfId="94" applyFont="1" applyBorder="1" applyAlignment="1" applyProtection="1">
      <alignment horizontal="right"/>
      <protection hidden="1"/>
    </xf>
    <xf numFmtId="9" fontId="6" fillId="0" borderId="144" xfId="94" applyFont="1" applyBorder="1" applyAlignment="1" applyProtection="1">
      <alignment horizontal="right"/>
      <protection hidden="1"/>
    </xf>
    <xf numFmtId="3" fontId="6" fillId="0" borderId="143" xfId="90" applyNumberFormat="1" applyFont="1" applyBorder="1" applyAlignment="1" applyProtection="1">
      <alignment horizontal="right"/>
      <protection hidden="1"/>
    </xf>
    <xf numFmtId="3" fontId="6" fillId="0" borderId="144" xfId="90" applyNumberFormat="1" applyFont="1" applyBorder="1" applyAlignment="1" applyProtection="1">
      <alignment horizontal="right"/>
      <protection hidden="1"/>
    </xf>
    <xf numFmtId="3" fontId="6" fillId="0" borderId="35" xfId="90" applyNumberFormat="1" applyFont="1" applyBorder="1" applyAlignment="1" applyProtection="1">
      <alignment horizontal="right"/>
      <protection hidden="1"/>
    </xf>
    <xf numFmtId="3" fontId="11" fillId="3" borderId="0" xfId="13" applyNumberFormat="1" applyFont="1" applyFill="1" applyAlignment="1">
      <alignment horizontal="right"/>
    </xf>
    <xf numFmtId="1" fontId="106" fillId="3" borderId="0" xfId="13" quotePrefix="1" applyNumberFormat="1" applyFont="1" applyFill="1" applyAlignment="1">
      <alignment horizontal="left" vertical="center"/>
    </xf>
    <xf numFmtId="0" fontId="6" fillId="3" borderId="10" xfId="13" applyFont="1" applyFill="1" applyBorder="1" applyAlignment="1">
      <alignment horizontal="left" vertical="center"/>
    </xf>
    <xf numFmtId="0" fontId="6" fillId="3" borderId="10" xfId="13" applyFont="1" applyFill="1" applyBorder="1" applyAlignment="1">
      <alignment horizontal="right" vertical="center"/>
    </xf>
    <xf numFmtId="0" fontId="9" fillId="3" borderId="24" xfId="13" applyFont="1" applyFill="1" applyBorder="1" applyAlignment="1">
      <alignment horizontal="left"/>
    </xf>
    <xf numFmtId="0" fontId="6" fillId="3" borderId="24" xfId="13" applyFont="1" applyFill="1" applyBorder="1" applyAlignment="1">
      <alignment horizontal="left"/>
    </xf>
    <xf numFmtId="167" fontId="6" fillId="3" borderId="24" xfId="13" applyNumberFormat="1" applyFont="1" applyFill="1" applyBorder="1" applyAlignment="1"/>
    <xf numFmtId="3" fontId="6" fillId="3" borderId="24" xfId="13" applyNumberFormat="1" applyFont="1" applyFill="1" applyBorder="1" applyAlignment="1"/>
    <xf numFmtId="167" fontId="6" fillId="3" borderId="0" xfId="13" applyNumberFormat="1" applyFont="1" applyFill="1" applyAlignment="1"/>
    <xf numFmtId="3" fontId="6" fillId="3" borderId="0" xfId="13" applyNumberFormat="1" applyFont="1" applyFill="1" applyAlignment="1"/>
    <xf numFmtId="0" fontId="6" fillId="3" borderId="0" xfId="13" applyFont="1" applyFill="1" applyAlignment="1">
      <alignment horizontal="left" wrapText="1"/>
    </xf>
    <xf numFmtId="0" fontId="6" fillId="3" borderId="10" xfId="13" applyFont="1" applyFill="1" applyBorder="1" applyAlignment="1"/>
    <xf numFmtId="167" fontId="6" fillId="3" borderId="10" xfId="13" applyNumberFormat="1" applyFont="1" applyFill="1" applyBorder="1" applyAlignment="1"/>
    <xf numFmtId="3" fontId="6" fillId="3" borderId="10" xfId="13" applyNumberFormat="1" applyFont="1" applyFill="1" applyBorder="1" applyAlignment="1"/>
    <xf numFmtId="167" fontId="6" fillId="3" borderId="0" xfId="13" applyNumberFormat="1" applyFont="1" applyFill="1" applyAlignment="1">
      <alignment vertical="center"/>
    </xf>
    <xf numFmtId="167" fontId="6" fillId="3" borderId="10" xfId="13" applyNumberFormat="1" applyFont="1" applyFill="1" applyBorder="1" applyAlignment="1">
      <alignment vertical="center"/>
    </xf>
    <xf numFmtId="3" fontId="6" fillId="3" borderId="10" xfId="13" applyNumberFormat="1" applyFont="1" applyFill="1" applyBorder="1" applyAlignment="1">
      <alignment vertical="center"/>
    </xf>
    <xf numFmtId="0" fontId="6" fillId="3" borderId="24" xfId="13" applyFont="1" applyFill="1" applyBorder="1" applyAlignment="1">
      <alignment wrapText="1"/>
    </xf>
    <xf numFmtId="167" fontId="6" fillId="3" borderId="24" xfId="13" applyNumberFormat="1" applyFont="1" applyFill="1" applyBorder="1" applyAlignment="1">
      <alignment wrapText="1"/>
    </xf>
    <xf numFmtId="3" fontId="6" fillId="3" borderId="24" xfId="13" applyNumberFormat="1" applyFont="1" applyFill="1" applyBorder="1" applyAlignment="1">
      <alignment wrapText="1"/>
    </xf>
    <xf numFmtId="167" fontId="6" fillId="3" borderId="0" xfId="13" applyNumberFormat="1" applyFont="1" applyFill="1" applyAlignment="1">
      <alignment wrapText="1"/>
    </xf>
    <xf numFmtId="3" fontId="6" fillId="3" borderId="0" xfId="13" applyNumberFormat="1" applyFont="1" applyFill="1" applyAlignment="1">
      <alignment wrapText="1"/>
    </xf>
    <xf numFmtId="167" fontId="6" fillId="3" borderId="10" xfId="13" applyNumberFormat="1" applyFont="1" applyFill="1" applyBorder="1" applyAlignment="1">
      <alignment wrapText="1"/>
    </xf>
    <xf numFmtId="3" fontId="6" fillId="3" borderId="10" xfId="13" applyNumberFormat="1" applyFont="1" applyFill="1" applyBorder="1" applyAlignment="1">
      <alignment wrapText="1"/>
    </xf>
    <xf numFmtId="0" fontId="6" fillId="3" borderId="10" xfId="13" applyFont="1" applyFill="1" applyBorder="1" applyAlignment="1">
      <alignment wrapText="1"/>
    </xf>
    <xf numFmtId="0" fontId="6" fillId="3" borderId="65" xfId="13" applyFont="1" applyFill="1" applyBorder="1" applyAlignment="1">
      <alignment wrapText="1"/>
    </xf>
    <xf numFmtId="3" fontId="6" fillId="3" borderId="65" xfId="13" applyNumberFormat="1" applyFont="1" applyFill="1" applyBorder="1" applyAlignment="1">
      <alignment wrapText="1"/>
    </xf>
    <xf numFmtId="0" fontId="6" fillId="3" borderId="0" xfId="72" applyFont="1" applyFill="1"/>
    <xf numFmtId="0" fontId="6" fillId="3" borderId="0" xfId="72" applyFont="1" applyFill="1" applyAlignment="1">
      <alignment horizontal="right"/>
    </xf>
    <xf numFmtId="0" fontId="6" fillId="3" borderId="65" xfId="13" applyFont="1" applyFill="1" applyBorder="1" applyAlignment="1">
      <alignment horizontal="right" vertical="center"/>
    </xf>
    <xf numFmtId="0" fontId="6" fillId="3" borderId="66" xfId="13" applyFont="1" applyFill="1" applyBorder="1" applyAlignment="1">
      <alignment horizontal="right" vertical="center"/>
    </xf>
    <xf numFmtId="0" fontId="6" fillId="3" borderId="67" xfId="13" applyFont="1" applyFill="1" applyBorder="1" applyAlignment="1">
      <alignment horizontal="right" vertical="center"/>
    </xf>
    <xf numFmtId="3" fontId="6" fillId="3" borderId="24" xfId="13" applyNumberFormat="1" applyFont="1" applyFill="1" applyBorder="1">
      <alignment vertical="top"/>
    </xf>
    <xf numFmtId="3" fontId="6" fillId="3" borderId="0" xfId="13" applyNumberFormat="1" applyFont="1" applyFill="1">
      <alignment vertical="top"/>
    </xf>
    <xf numFmtId="3" fontId="6" fillId="3" borderId="0" xfId="13" applyNumberFormat="1" applyFont="1" applyFill="1" applyAlignment="1">
      <alignment horizontal="right" vertical="top"/>
    </xf>
    <xf numFmtId="0" fontId="6" fillId="3" borderId="0" xfId="13" applyFont="1" applyFill="1" applyBorder="1" applyAlignment="1">
      <alignment wrapText="1"/>
    </xf>
    <xf numFmtId="3" fontId="6" fillId="3" borderId="10" xfId="13" applyNumberFormat="1" applyFont="1" applyFill="1" applyBorder="1">
      <alignment vertical="top"/>
    </xf>
    <xf numFmtId="3" fontId="6" fillId="3" borderId="10" xfId="13" applyNumberFormat="1" applyFont="1" applyFill="1" applyBorder="1" applyAlignment="1">
      <alignment horizontal="right" vertical="top"/>
    </xf>
    <xf numFmtId="3" fontId="6" fillId="3" borderId="24" xfId="13" applyNumberFormat="1" applyFont="1" applyFill="1" applyBorder="1" applyAlignment="1">
      <alignment vertical="top" wrapText="1"/>
    </xf>
    <xf numFmtId="3" fontId="6" fillId="3" borderId="24" xfId="13" applyNumberFormat="1" applyFont="1" applyFill="1" applyBorder="1" applyAlignment="1">
      <alignment horizontal="right" vertical="top" wrapText="1"/>
    </xf>
    <xf numFmtId="3" fontId="6" fillId="3" borderId="0" xfId="13" applyNumberFormat="1" applyFont="1" applyFill="1" applyAlignment="1">
      <alignment vertical="top" wrapText="1"/>
    </xf>
    <xf numFmtId="3" fontId="6" fillId="3" borderId="0" xfId="13" applyNumberFormat="1" applyFont="1" applyFill="1" applyAlignment="1">
      <alignment horizontal="right" vertical="top" wrapText="1"/>
    </xf>
    <xf numFmtId="3" fontId="6" fillId="3" borderId="10" xfId="13" applyNumberFormat="1" applyFont="1" applyFill="1" applyBorder="1" applyAlignment="1">
      <alignment vertical="top" wrapText="1"/>
    </xf>
    <xf numFmtId="16" fontId="6" fillId="3" borderId="10" xfId="13" quotePrefix="1" applyNumberFormat="1" applyFont="1" applyFill="1" applyBorder="1" applyAlignment="1">
      <alignment horizontal="center" vertical="center"/>
    </xf>
    <xf numFmtId="0" fontId="6" fillId="3" borderId="10" xfId="13" applyFont="1" applyFill="1" applyBorder="1" applyAlignment="1">
      <alignment horizontal="center" vertical="center"/>
    </xf>
    <xf numFmtId="0" fontId="6" fillId="3" borderId="0" xfId="13" applyFont="1" applyFill="1" applyAlignment="1">
      <alignment horizontal="right" vertical="center" wrapText="1"/>
    </xf>
    <xf numFmtId="0" fontId="6" fillId="3" borderId="10" xfId="13" applyFont="1" applyFill="1" applyBorder="1" applyAlignment="1">
      <alignment horizontal="right" vertical="center" wrapText="1"/>
    </xf>
    <xf numFmtId="0" fontId="6" fillId="3" borderId="24" xfId="13" applyFont="1" applyFill="1" applyBorder="1" applyAlignment="1">
      <alignment horizontal="left" vertical="top"/>
    </xf>
    <xf numFmtId="0" fontId="6" fillId="3" borderId="0" xfId="13" applyFont="1" applyFill="1" applyAlignment="1">
      <alignment horizontal="left" vertical="top"/>
    </xf>
    <xf numFmtId="3" fontId="6" fillId="3" borderId="10" xfId="13" applyNumberFormat="1" applyFont="1" applyFill="1" applyBorder="1" applyAlignment="1">
      <alignment horizontal="right" vertical="top" wrapText="1"/>
    </xf>
    <xf numFmtId="0" fontId="19" fillId="0" borderId="0" xfId="0" applyFont="1" applyAlignment="1">
      <alignment vertical="center"/>
    </xf>
    <xf numFmtId="3" fontId="9" fillId="3" borderId="24" xfId="5" applyNumberFormat="1" applyFont="1" applyFill="1" applyBorder="1" applyAlignment="1" applyProtection="1">
      <alignment horizontal="right"/>
      <protection locked="0"/>
    </xf>
    <xf numFmtId="0" fontId="1" fillId="3" borderId="0" xfId="0" applyFont="1" applyFill="1" applyBorder="1" applyProtection="1">
      <protection locked="0"/>
    </xf>
    <xf numFmtId="0" fontId="1" fillId="3" borderId="0" xfId="0" applyFont="1" applyFill="1" applyBorder="1"/>
    <xf numFmtId="0" fontId="25" fillId="0" borderId="0" xfId="27" applyFont="1"/>
    <xf numFmtId="0" fontId="25" fillId="0" borderId="0" xfId="27" applyFont="1" applyAlignment="1">
      <alignment horizontal="right"/>
    </xf>
    <xf numFmtId="3" fontId="6" fillId="3" borderId="65" xfId="13" applyNumberFormat="1" applyFont="1" applyFill="1" applyBorder="1" applyAlignment="1">
      <alignment horizontal="right" wrapText="1"/>
    </xf>
    <xf numFmtId="0" fontId="0" fillId="0" borderId="0" xfId="0"/>
    <xf numFmtId="167" fontId="6" fillId="3" borderId="0" xfId="13" applyNumberFormat="1" applyFont="1" applyFill="1" applyAlignment="1">
      <alignment horizontal="right" wrapText="1"/>
    </xf>
    <xf numFmtId="0" fontId="36" fillId="0" borderId="0" xfId="4" applyFont="1"/>
    <xf numFmtId="0" fontId="1" fillId="0" borderId="0" xfId="4" applyFont="1" applyAlignment="1">
      <alignment horizontal="left" vertical="center" wrapText="1"/>
    </xf>
    <xf numFmtId="3" fontId="6" fillId="3" borderId="10" xfId="0" applyNumberFormat="1" applyFont="1" applyFill="1" applyBorder="1" applyAlignment="1" applyProtection="1">
      <alignment horizontal="right" wrapText="1"/>
      <protection locked="0"/>
    </xf>
    <xf numFmtId="3" fontId="6" fillId="0" borderId="0" xfId="0" applyNumberFormat="1" applyFont="1" applyFill="1" applyAlignment="1" applyProtection="1">
      <alignment horizontal="right" wrapText="1"/>
      <protection locked="0"/>
    </xf>
    <xf numFmtId="3" fontId="6" fillId="0" borderId="0" xfId="0" applyNumberFormat="1" applyFont="1" applyFill="1" applyAlignment="1" applyProtection="1">
      <alignment horizontal="right" vertical="center" wrapText="1" readingOrder="1"/>
      <protection locked="0"/>
    </xf>
    <xf numFmtId="3" fontId="1" fillId="0" borderId="0" xfId="0" applyNumberFormat="1" applyFont="1" applyFill="1" applyAlignment="1" applyProtection="1">
      <alignment horizontal="right" vertical="center" readingOrder="1"/>
      <protection locked="0"/>
    </xf>
    <xf numFmtId="3" fontId="1" fillId="0" borderId="0" xfId="68" applyNumberFormat="1" applyFont="1" applyFill="1" applyAlignment="1" applyProtection="1">
      <alignment horizontal="right" vertical="center" readingOrder="1"/>
      <protection locked="0"/>
    </xf>
    <xf numFmtId="3" fontId="9" fillId="0" borderId="0" xfId="0" applyNumberFormat="1" applyFont="1" applyFill="1" applyAlignment="1" applyProtection="1">
      <alignment horizontal="right" vertical="center" wrapText="1" readingOrder="1"/>
      <protection locked="0"/>
    </xf>
    <xf numFmtId="165" fontId="6" fillId="0" borderId="0" xfId="68" applyNumberFormat="1" applyFont="1" applyFill="1" applyAlignment="1" applyProtection="1">
      <alignment horizontal="right" vertical="center" wrapText="1" readingOrder="1"/>
      <protection locked="0"/>
    </xf>
    <xf numFmtId="1" fontId="1" fillId="0" borderId="0" xfId="68" applyNumberFormat="1" applyFont="1" applyFill="1" applyAlignment="1" applyProtection="1">
      <alignment horizontal="right" vertical="center" readingOrder="1"/>
      <protection locked="0"/>
    </xf>
    <xf numFmtId="3" fontId="1" fillId="0" borderId="0" xfId="68" applyNumberFormat="1" applyFont="1" applyFill="1" applyAlignment="1">
      <alignment horizontal="right" vertical="center" readingOrder="1"/>
    </xf>
    <xf numFmtId="3" fontId="1" fillId="0" borderId="0" xfId="0" applyNumberFormat="1" applyFont="1" applyFill="1" applyAlignment="1" applyProtection="1">
      <alignment horizontal="right" vertical="center" wrapText="1" readingOrder="1"/>
      <protection locked="0"/>
    </xf>
    <xf numFmtId="1" fontId="11" fillId="0" borderId="0" xfId="0" applyNumberFormat="1" applyFont="1" applyFill="1" applyAlignment="1" applyProtection="1">
      <alignment horizontal="right" vertical="center" wrapText="1" readingOrder="1"/>
      <protection locked="0"/>
    </xf>
    <xf numFmtId="3" fontId="6" fillId="0" borderId="0" xfId="0" applyNumberFormat="1" applyFont="1" applyFill="1" applyAlignment="1">
      <alignment horizontal="right" vertical="center" wrapText="1" readingOrder="1"/>
    </xf>
    <xf numFmtId="1" fontId="6" fillId="0" borderId="0" xfId="0" applyNumberFormat="1" applyFont="1" applyFill="1" applyAlignment="1" applyProtection="1">
      <alignment horizontal="right" vertical="center" wrapText="1" readingOrder="1"/>
      <protection locked="0"/>
    </xf>
    <xf numFmtId="165" fontId="1" fillId="0" borderId="0" xfId="68" applyNumberFormat="1" applyFont="1" applyFill="1" applyAlignment="1" applyProtection="1">
      <alignment horizontal="right" vertical="center" readingOrder="1"/>
      <protection locked="0"/>
    </xf>
    <xf numFmtId="3" fontId="1" fillId="0" borderId="0" xfId="0" applyNumberFormat="1" applyFont="1" applyFill="1" applyAlignment="1">
      <alignment horizontal="right" vertical="center" readingOrder="1"/>
    </xf>
    <xf numFmtId="1" fontId="1" fillId="0" borderId="0" xfId="0" applyNumberFormat="1" applyFont="1" applyFill="1" applyAlignment="1" applyProtection="1">
      <alignment horizontal="right" vertical="center" readingOrder="1"/>
      <protection locked="0"/>
    </xf>
    <xf numFmtId="0" fontId="30" fillId="0" borderId="0" xfId="5" applyFont="1" applyAlignment="1">
      <alignment horizontal="left" vertical="center"/>
    </xf>
    <xf numFmtId="171" fontId="0" fillId="0" borderId="0" xfId="0" applyNumberFormat="1"/>
    <xf numFmtId="0" fontId="9" fillId="0" borderId="65" xfId="5" applyFont="1" applyBorder="1" applyAlignment="1">
      <alignment horizontal="left" vertical="center"/>
    </xf>
    <xf numFmtId="0" fontId="6" fillId="0" borderId="0" xfId="5" applyFont="1" applyAlignment="1">
      <alignment horizontal="left" vertical="center"/>
    </xf>
    <xf numFmtId="0" fontId="9" fillId="0" borderId="65" xfId="5" quotePrefix="1" applyFont="1" applyBorder="1" applyAlignment="1">
      <alignment horizontal="left" vertical="center"/>
    </xf>
    <xf numFmtId="0" fontId="6" fillId="0" borderId="10" xfId="5" quotePrefix="1" applyFont="1" applyBorder="1" applyAlignment="1">
      <alignment horizontal="left" vertical="center"/>
    </xf>
    <xf numFmtId="0" fontId="6" fillId="0" borderId="0" xfId="5" quotePrefix="1" applyFont="1" applyAlignment="1">
      <alignment horizontal="left" vertical="center"/>
    </xf>
    <xf numFmtId="0" fontId="6" fillId="0" borderId="65" xfId="5" applyFont="1" applyBorder="1" applyAlignment="1">
      <alignment horizontal="left" vertical="center"/>
    </xf>
    <xf numFmtId="0" fontId="6" fillId="0" borderId="10" xfId="5" applyFont="1" applyBorder="1" applyAlignment="1">
      <alignment horizontal="left" vertical="center"/>
    </xf>
    <xf numFmtId="171" fontId="4" fillId="0" borderId="0" xfId="0" applyNumberFormat="1" applyFont="1"/>
    <xf numFmtId="49" fontId="138" fillId="0" borderId="0" xfId="0" applyNumberFormat="1" applyFont="1"/>
    <xf numFmtId="171" fontId="6" fillId="0" borderId="0" xfId="0" applyNumberFormat="1" applyFont="1" applyFill="1" applyAlignment="1">
      <alignment vertical="center"/>
    </xf>
    <xf numFmtId="0" fontId="22" fillId="0" borderId="0" xfId="0" applyFont="1" applyFill="1" applyProtection="1">
      <protection locked="0"/>
    </xf>
    <xf numFmtId="171" fontId="6" fillId="0" borderId="0" xfId="0" applyNumberFormat="1" applyFont="1" applyFill="1" applyAlignment="1" applyProtection="1">
      <alignment vertical="center"/>
      <protection locked="0"/>
    </xf>
    <xf numFmtId="0" fontId="20" fillId="0" borderId="17" xfId="0" applyFont="1" applyFill="1" applyBorder="1" applyAlignment="1" applyProtection="1">
      <alignment horizontal="right" wrapText="1"/>
      <protection locked="0"/>
    </xf>
    <xf numFmtId="0" fontId="20" fillId="0" borderId="17" xfId="0" applyFont="1" applyFill="1" applyBorder="1" applyAlignment="1">
      <alignment horizontal="right" wrapText="1"/>
    </xf>
    <xf numFmtId="170" fontId="6" fillId="0" borderId="0" xfId="49" applyNumberFormat="1" applyFont="1" applyFill="1" applyAlignment="1" applyProtection="1">
      <alignment horizontal="right"/>
      <protection locked="0"/>
    </xf>
    <xf numFmtId="170" fontId="6" fillId="0" borderId="0" xfId="49" applyNumberFormat="1" applyFont="1" applyFill="1" applyAlignment="1">
      <alignment horizontal="right"/>
    </xf>
    <xf numFmtId="171" fontId="6" fillId="0" borderId="0" xfId="49" applyNumberFormat="1" applyFont="1" applyFill="1" applyAlignment="1" applyProtection="1">
      <alignment horizontal="right"/>
      <protection locked="0"/>
    </xf>
    <xf numFmtId="171" fontId="6" fillId="0" borderId="0" xfId="49" applyNumberFormat="1" applyFont="1" applyFill="1" applyAlignment="1">
      <alignment horizontal="right"/>
    </xf>
    <xf numFmtId="180" fontId="6" fillId="0" borderId="0" xfId="49" applyNumberFormat="1" applyFont="1" applyFill="1" applyAlignment="1">
      <alignment horizontal="right"/>
    </xf>
    <xf numFmtId="171" fontId="6" fillId="0" borderId="10" xfId="49" applyNumberFormat="1" applyFont="1" applyFill="1" applyBorder="1" applyAlignment="1" applyProtection="1">
      <alignment horizontal="right"/>
      <protection locked="0"/>
    </xf>
    <xf numFmtId="171" fontId="6" fillId="0" borderId="10" xfId="49" applyNumberFormat="1" applyFont="1" applyFill="1" applyBorder="1" applyAlignment="1">
      <alignment horizontal="right"/>
    </xf>
    <xf numFmtId="171" fontId="6" fillId="0" borderId="0" xfId="49" applyNumberFormat="1" applyFont="1" applyFill="1" applyAlignment="1" applyProtection="1">
      <alignment vertical="center"/>
      <protection locked="0"/>
    </xf>
    <xf numFmtId="171" fontId="6" fillId="0" borderId="0" xfId="49" applyNumberFormat="1" applyFont="1" applyFill="1" applyAlignment="1">
      <alignment vertical="center"/>
    </xf>
    <xf numFmtId="171" fontId="6" fillId="0" borderId="10" xfId="49" applyNumberFormat="1" applyFont="1" applyFill="1" applyBorder="1" applyAlignment="1" applyProtection="1">
      <alignment vertical="center"/>
      <protection locked="0"/>
    </xf>
    <xf numFmtId="171" fontId="6" fillId="0" borderId="10" xfId="49" applyNumberFormat="1" applyFont="1" applyFill="1" applyBorder="1" applyAlignment="1">
      <alignment vertical="center"/>
    </xf>
    <xf numFmtId="171" fontId="9" fillId="0" borderId="65" xfId="49" applyNumberFormat="1" applyFont="1" applyFill="1" applyBorder="1" applyAlignment="1" applyProtection="1">
      <alignment vertical="center"/>
      <protection locked="0"/>
    </xf>
    <xf numFmtId="171" fontId="9" fillId="0" borderId="65" xfId="49" applyNumberFormat="1" applyFont="1" applyFill="1" applyBorder="1" applyAlignment="1">
      <alignment vertical="center"/>
    </xf>
    <xf numFmtId="171" fontId="6" fillId="0" borderId="65" xfId="49" applyNumberFormat="1" applyFont="1" applyFill="1" applyBorder="1" applyAlignment="1">
      <alignment vertical="center"/>
    </xf>
    <xf numFmtId="171" fontId="9" fillId="0" borderId="0" xfId="49" applyNumberFormat="1" applyFont="1" applyFill="1" applyAlignment="1" applyProtection="1">
      <alignment vertical="center"/>
      <protection locked="0"/>
    </xf>
    <xf numFmtId="171" fontId="9" fillId="0" borderId="0" xfId="49" applyNumberFormat="1" applyFont="1" applyFill="1" applyAlignment="1">
      <alignment vertical="center"/>
    </xf>
    <xf numFmtId="0" fontId="1" fillId="0" borderId="0" xfId="0" applyFont="1" applyFill="1"/>
    <xf numFmtId="0" fontId="15" fillId="0" borderId="0" xfId="5" applyFont="1" applyFill="1">
      <alignment vertical="top"/>
    </xf>
    <xf numFmtId="16" fontId="9" fillId="0" borderId="0" xfId="5" quotePrefix="1" applyNumberFormat="1" applyFont="1" applyFill="1" applyAlignment="1">
      <alignment horizontal="right"/>
    </xf>
    <xf numFmtId="171" fontId="6" fillId="0" borderId="10" xfId="0" applyNumberFormat="1" applyFont="1" applyFill="1" applyBorder="1" applyAlignment="1" applyProtection="1">
      <alignment vertical="center"/>
      <protection locked="0"/>
    </xf>
    <xf numFmtId="171" fontId="6" fillId="0" borderId="10" xfId="0" applyNumberFormat="1" applyFont="1" applyFill="1" applyBorder="1" applyAlignment="1">
      <alignment vertical="center"/>
    </xf>
    <xf numFmtId="0" fontId="0" fillId="0" borderId="0" xfId="0" applyFill="1"/>
    <xf numFmtId="0" fontId="133" fillId="0" borderId="0" xfId="0" applyFont="1" applyFill="1" applyAlignment="1" applyProtection="1">
      <alignment vertical="center" wrapText="1"/>
      <protection locked="0"/>
    </xf>
    <xf numFmtId="0" fontId="0" fillId="0" borderId="0" xfId="0" applyFill="1" applyProtection="1">
      <protection locked="0"/>
    </xf>
    <xf numFmtId="167" fontId="51" fillId="0" borderId="0" xfId="5" applyNumberFormat="1" applyFont="1" applyFill="1" applyAlignment="1" applyProtection="1">
      <protection locked="0"/>
    </xf>
    <xf numFmtId="0" fontId="51" fillId="0" borderId="0" xfId="5" applyFont="1" applyFill="1" applyAlignment="1"/>
    <xf numFmtId="3" fontId="10" fillId="0" borderId="0" xfId="5" applyNumberFormat="1" applyFont="1" applyFill="1" applyAlignment="1">
      <alignment horizontal="right"/>
    </xf>
    <xf numFmtId="171" fontId="6" fillId="0" borderId="0" xfId="49" applyNumberFormat="1" applyFont="1" applyFill="1" applyAlignment="1">
      <alignment horizontal="right" vertical="center"/>
    </xf>
    <xf numFmtId="171" fontId="1" fillId="0" borderId="0" xfId="0" applyNumberFormat="1" applyFont="1" applyFill="1" applyAlignment="1">
      <alignment vertical="center"/>
    </xf>
    <xf numFmtId="0" fontId="20" fillId="0" borderId="3" xfId="5" applyFont="1" applyFill="1" applyBorder="1" applyAlignment="1" applyProtection="1">
      <alignment horizontal="center" wrapText="1"/>
      <protection locked="0"/>
    </xf>
    <xf numFmtId="0" fontId="16" fillId="0" borderId="3" xfId="5" applyFont="1" applyFill="1" applyBorder="1" applyAlignment="1">
      <alignment horizontal="center" vertical="center"/>
    </xf>
    <xf numFmtId="3" fontId="16" fillId="0" borderId="3" xfId="5" applyNumberFormat="1" applyFont="1" applyFill="1" applyBorder="1" applyAlignment="1">
      <alignment horizontal="center" vertical="center"/>
    </xf>
    <xf numFmtId="166" fontId="6" fillId="0" borderId="0" xfId="5" applyNumberFormat="1" applyFont="1" applyFill="1" applyAlignment="1" applyProtection="1">
      <alignment horizontal="center"/>
      <protection locked="0"/>
    </xf>
    <xf numFmtId="0" fontId="9" fillId="0" borderId="65" xfId="5" applyFont="1" applyFill="1" applyBorder="1" applyAlignment="1" applyProtection="1">
      <alignment horizontal="left"/>
      <protection locked="0"/>
    </xf>
    <xf numFmtId="0" fontId="9" fillId="0" borderId="65" xfId="5" applyFont="1" applyFill="1" applyBorder="1" applyAlignment="1">
      <alignment horizontal="left"/>
    </xf>
    <xf numFmtId="3" fontId="6" fillId="0" borderId="0" xfId="5" applyNumberFormat="1" applyFont="1" applyFill="1" applyAlignment="1" applyProtection="1">
      <alignment horizontal="center" vertical="center"/>
      <protection locked="0"/>
    </xf>
    <xf numFmtId="3" fontId="6" fillId="0" borderId="10" xfId="5" applyNumberFormat="1" applyFont="1" applyFill="1" applyBorder="1" applyAlignment="1" applyProtection="1">
      <alignment horizontal="center" vertical="center"/>
      <protection locked="0"/>
    </xf>
    <xf numFmtId="0" fontId="68" fillId="0" borderId="0" xfId="5" applyFont="1" applyFill="1" applyAlignment="1" applyProtection="1">
      <protection locked="0"/>
    </xf>
    <xf numFmtId="0" fontId="68" fillId="0" borderId="0" xfId="5" applyFont="1" applyFill="1" applyAlignment="1"/>
    <xf numFmtId="3" fontId="67" fillId="0" borderId="0" xfId="5" applyNumberFormat="1" applyFont="1" applyFill="1" applyAlignment="1">
      <alignment horizontal="right"/>
    </xf>
    <xf numFmtId="0" fontId="22" fillId="0" borderId="0" xfId="0" applyFont="1" applyFill="1" applyAlignment="1">
      <alignment vertical="center"/>
    </xf>
    <xf numFmtId="0" fontId="22" fillId="0" borderId="0" xfId="0" applyFont="1" applyFill="1"/>
    <xf numFmtId="16" fontId="10" fillId="0" borderId="0" xfId="5" quotePrefix="1" applyNumberFormat="1" applyFont="1" applyFill="1" applyAlignment="1" applyProtection="1">
      <alignment horizontal="right" indent="1"/>
      <protection locked="0"/>
    </xf>
    <xf numFmtId="16" fontId="10" fillId="0" borderId="0" xfId="5" quotePrefix="1" applyNumberFormat="1" applyFont="1" applyFill="1" applyAlignment="1">
      <alignment horizontal="right" vertical="center"/>
    </xf>
    <xf numFmtId="0" fontId="9" fillId="0" borderId="3" xfId="5" applyFont="1" applyFill="1" applyBorder="1" applyAlignment="1">
      <alignment horizontal="right" vertical="center"/>
    </xf>
    <xf numFmtId="179" fontId="6" fillId="0" borderId="0" xfId="99" applyNumberFormat="1" applyFont="1" applyFill="1" applyAlignment="1">
      <alignment horizontal="right" vertical="center"/>
    </xf>
    <xf numFmtId="179" fontId="6" fillId="0" borderId="10" xfId="99" applyNumberFormat="1" applyFont="1" applyFill="1" applyBorder="1" applyAlignment="1">
      <alignment horizontal="right" vertical="center"/>
    </xf>
    <xf numFmtId="171" fontId="1" fillId="0" borderId="0" xfId="0" applyNumberFormat="1" applyFont="1" applyFill="1"/>
    <xf numFmtId="0" fontId="30" fillId="0" borderId="0" xfId="5" applyFont="1" applyFill="1" applyAlignment="1">
      <alignment horizontal="left" vertical="center"/>
    </xf>
    <xf numFmtId="3" fontId="6" fillId="0" borderId="0" xfId="90" applyNumberFormat="1" applyFont="1" applyFill="1" applyAlignment="1" applyProtection="1">
      <alignment horizontal="right" vertical="center"/>
      <protection hidden="1"/>
    </xf>
    <xf numFmtId="3" fontId="6" fillId="0" borderId="33" xfId="90" applyNumberFormat="1" applyFont="1" applyFill="1" applyBorder="1" applyAlignment="1" applyProtection="1">
      <alignment horizontal="right" vertical="center"/>
      <protection hidden="1"/>
    </xf>
    <xf numFmtId="9" fontId="6" fillId="0" borderId="152" xfId="91" applyFont="1" applyFill="1" applyBorder="1" applyAlignment="1" applyProtection="1">
      <alignment horizontal="right"/>
      <protection hidden="1"/>
    </xf>
    <xf numFmtId="9" fontId="6" fillId="0" borderId="153" xfId="91" applyFont="1" applyFill="1" applyBorder="1" applyAlignment="1" applyProtection="1">
      <alignment horizontal="right"/>
      <protection hidden="1"/>
    </xf>
    <xf numFmtId="0" fontId="1" fillId="0" borderId="1" xfId="4" applyFont="1" applyBorder="1" applyAlignment="1">
      <alignment horizontal="left" vertical="center"/>
    </xf>
    <xf numFmtId="166" fontId="1" fillId="0" borderId="1" xfId="4" applyNumberFormat="1" applyFont="1" applyBorder="1" applyAlignment="1">
      <alignment horizontal="right" vertical="center"/>
    </xf>
    <xf numFmtId="0" fontId="1" fillId="0" borderId="1" xfId="4" applyFont="1" applyBorder="1" applyAlignment="1">
      <alignment horizontal="right" vertical="center"/>
    </xf>
    <xf numFmtId="167" fontId="1" fillId="0" borderId="1" xfId="4" applyNumberFormat="1" applyFont="1" applyBorder="1" applyAlignment="1">
      <alignment horizontal="right" vertical="center"/>
    </xf>
    <xf numFmtId="0" fontId="13" fillId="0" borderId="0" xfId="67" applyFont="1"/>
    <xf numFmtId="0" fontId="0" fillId="0" borderId="0" xfId="0"/>
    <xf numFmtId="0" fontId="13" fillId="0" borderId="0" xfId="95" applyFont="1" applyFill="1"/>
    <xf numFmtId="0" fontId="6" fillId="0" borderId="0" xfId="95" applyFont="1" applyFill="1" applyAlignment="1">
      <alignment horizontal="left"/>
    </xf>
    <xf numFmtId="0" fontId="6" fillId="0" borderId="0" xfId="95" applyFont="1" applyFill="1" applyAlignment="1">
      <alignment horizontal="left" wrapText="1"/>
    </xf>
    <xf numFmtId="3" fontId="13" fillId="0" borderId="0" xfId="95" applyNumberFormat="1" applyFont="1" applyFill="1"/>
    <xf numFmtId="3" fontId="6" fillId="0" borderId="0" xfId="95" applyNumberFormat="1" applyFont="1" applyFill="1" applyAlignment="1">
      <alignment horizontal="right"/>
    </xf>
    <xf numFmtId="0" fontId="29" fillId="0" borderId="20" xfId="95" applyFont="1" applyFill="1" applyBorder="1" applyAlignment="1">
      <alignment horizontal="right" wrapText="1"/>
    </xf>
    <xf numFmtId="3" fontId="1" fillId="0" borderId="0" xfId="95" applyNumberFormat="1" applyFont="1" applyFill="1"/>
    <xf numFmtId="0" fontId="36" fillId="0" borderId="0" xfId="95" applyFont="1"/>
    <xf numFmtId="0" fontId="52" fillId="0" borderId="0" xfId="95" applyFont="1"/>
    <xf numFmtId="3" fontId="19" fillId="0" borderId="0" xfId="95" applyNumberFormat="1" applyFont="1"/>
    <xf numFmtId="0" fontId="1" fillId="0" borderId="0" xfId="95" applyFont="1" applyFill="1"/>
    <xf numFmtId="0" fontId="36" fillId="0" borderId="0" xfId="95" applyFont="1" applyFill="1"/>
    <xf numFmtId="0" fontId="11" fillId="0" borderId="0" xfId="95" applyFont="1" applyFill="1"/>
    <xf numFmtId="0" fontId="6" fillId="0" borderId="0" xfId="95" applyFont="1" applyFill="1" applyAlignment="1">
      <alignment horizontal="center"/>
    </xf>
    <xf numFmtId="0" fontId="52" fillId="0" borderId="0" xfId="95" applyFont="1" applyFill="1"/>
    <xf numFmtId="0" fontId="9" fillId="0" borderId="0" xfId="95" applyFont="1" applyFill="1"/>
    <xf numFmtId="3" fontId="19" fillId="0" borderId="0" xfId="95" applyNumberFormat="1" applyFont="1" applyFill="1"/>
    <xf numFmtId="3" fontId="13" fillId="0" borderId="0" xfId="36" applyNumberFormat="1" applyFont="1" applyFill="1" applyAlignment="1">
      <alignment horizontal="left"/>
    </xf>
    <xf numFmtId="0" fontId="1" fillId="0" borderId="0" xfId="95" applyFont="1" applyFill="1" applyAlignment="1">
      <alignment horizontal="left" vertical="center" indent="1"/>
    </xf>
    <xf numFmtId="3" fontId="139" fillId="0" borderId="0" xfId="0" applyNumberFormat="1" applyFont="1" applyAlignment="1">
      <alignment horizontal="left"/>
    </xf>
    <xf numFmtId="0" fontId="13" fillId="0" borderId="0" xfId="5" applyFont="1" applyFill="1" applyAlignment="1">
      <alignment vertical="center"/>
    </xf>
    <xf numFmtId="0" fontId="136" fillId="0" borderId="0" xfId="5" applyFont="1" applyFill="1" applyAlignment="1" applyProtection="1">
      <alignment horizontal="left"/>
      <protection locked="0"/>
    </xf>
    <xf numFmtId="0" fontId="0" fillId="0" borderId="0" xfId="0"/>
    <xf numFmtId="0" fontId="0" fillId="0" borderId="0" xfId="0"/>
    <xf numFmtId="0" fontId="9" fillId="2" borderId="10" xfId="13" applyFont="1" applyFill="1" applyBorder="1" applyAlignment="1">
      <alignment horizontal="left" vertical="center"/>
    </xf>
    <xf numFmtId="0" fontId="9" fillId="3" borderId="0" xfId="13" applyFont="1" applyFill="1" applyAlignment="1">
      <alignment horizontal="left"/>
    </xf>
    <xf numFmtId="0" fontId="36" fillId="3" borderId="0" xfId="13" applyFont="1" applyFill="1" applyAlignment="1">
      <alignment horizontal="left"/>
    </xf>
    <xf numFmtId="0" fontId="6" fillId="3" borderId="65" xfId="5" applyFont="1" applyFill="1" applyBorder="1" applyAlignment="1">
      <alignment horizontal="left" vertical="center"/>
    </xf>
    <xf numFmtId="0" fontId="133" fillId="0" borderId="10" xfId="0" applyFont="1" applyBorder="1" applyAlignment="1" applyProtection="1">
      <alignment horizontal="right" vertical="center" wrapText="1"/>
      <protection locked="0"/>
    </xf>
    <xf numFmtId="0" fontId="9" fillId="2" borderId="65" xfId="13" applyFont="1" applyFill="1" applyBorder="1" applyAlignment="1">
      <alignment wrapText="1"/>
    </xf>
    <xf numFmtId="3" fontId="9" fillId="2" borderId="65" xfId="13" applyNumberFormat="1" applyFont="1" applyFill="1" applyBorder="1" applyAlignment="1">
      <alignment wrapText="1"/>
    </xf>
    <xf numFmtId="0" fontId="12" fillId="0" borderId="0" xfId="72" applyFill="1"/>
    <xf numFmtId="3" fontId="36" fillId="3" borderId="0" xfId="13" applyNumberFormat="1" applyFont="1" applyFill="1" applyAlignment="1">
      <alignment vertical="center"/>
    </xf>
    <xf numFmtId="0" fontId="140" fillId="0" borderId="0" xfId="72" applyFont="1"/>
    <xf numFmtId="3" fontId="9" fillId="2" borderId="65" xfId="13" applyNumberFormat="1" applyFont="1" applyFill="1" applyBorder="1">
      <alignment vertical="top"/>
    </xf>
    <xf numFmtId="3" fontId="9" fillId="2" borderId="65" xfId="13" applyNumberFormat="1" applyFont="1" applyFill="1" applyBorder="1" applyAlignment="1">
      <alignment vertical="top" wrapText="1"/>
    </xf>
    <xf numFmtId="3" fontId="9" fillId="2" borderId="65" xfId="13" applyNumberFormat="1" applyFont="1" applyFill="1" applyBorder="1" applyAlignment="1">
      <alignment horizontal="right" vertical="top" wrapText="1"/>
    </xf>
    <xf numFmtId="1" fontId="19" fillId="3" borderId="0" xfId="13" quotePrefix="1" applyNumberFormat="1" applyFont="1" applyFill="1" applyAlignment="1">
      <alignment horizontal="left" vertical="center"/>
    </xf>
    <xf numFmtId="0" fontId="6" fillId="3" borderId="0" xfId="13" applyFont="1" applyFill="1" applyAlignment="1">
      <alignment horizontal="left" vertical="center"/>
    </xf>
    <xf numFmtId="3" fontId="6" fillId="3" borderId="0" xfId="13" applyNumberFormat="1" applyFont="1" applyFill="1" applyAlignment="1">
      <alignment horizontal="left" vertical="center"/>
    </xf>
    <xf numFmtId="0" fontId="6" fillId="0" borderId="31" xfId="92" applyFont="1" applyBorder="1" applyAlignment="1">
      <alignment horizontal="right"/>
    </xf>
    <xf numFmtId="0" fontId="6" fillId="0" borderId="72" xfId="92" applyFont="1" applyBorder="1" applyAlignment="1">
      <alignment horizontal="right"/>
    </xf>
    <xf numFmtId="166" fontId="6" fillId="0" borderId="33" xfId="90" applyNumberFormat="1" applyFont="1" applyBorder="1" applyAlignment="1" applyProtection="1">
      <alignment horizontal="right" vertical="center"/>
      <protection hidden="1"/>
    </xf>
    <xf numFmtId="166" fontId="6" fillId="0" borderId="34" xfId="90" applyNumberFormat="1" applyFont="1" applyBorder="1" applyAlignment="1" applyProtection="1">
      <alignment horizontal="right" vertical="center"/>
      <protection hidden="1"/>
    </xf>
    <xf numFmtId="166" fontId="6" fillId="0" borderId="31" xfId="90" applyNumberFormat="1" applyFont="1" applyBorder="1" applyAlignment="1" applyProtection="1">
      <alignment vertical="center"/>
      <protection hidden="1"/>
    </xf>
    <xf numFmtId="166" fontId="6" fillId="0" borderId="34" xfId="90" applyNumberFormat="1" applyFont="1" applyBorder="1" applyAlignment="1" applyProtection="1">
      <alignment vertical="center"/>
      <protection hidden="1"/>
    </xf>
    <xf numFmtId="166" fontId="6" fillId="0" borderId="0" xfId="90" applyNumberFormat="1" applyFont="1" applyAlignment="1" applyProtection="1">
      <alignment vertical="center"/>
      <protection hidden="1"/>
    </xf>
    <xf numFmtId="166" fontId="6" fillId="0" borderId="33" xfId="90" applyNumberFormat="1" applyFont="1" applyBorder="1" applyAlignment="1" applyProtection="1">
      <alignment vertical="center"/>
      <protection hidden="1"/>
    </xf>
    <xf numFmtId="167" fontId="6" fillId="0" borderId="0" xfId="90" applyNumberFormat="1" applyFont="1" applyAlignment="1" applyProtection="1">
      <alignment horizontal="right" vertical="center"/>
      <protection hidden="1"/>
    </xf>
    <xf numFmtId="0" fontId="6" fillId="0" borderId="0" xfId="92" applyFont="1" applyAlignment="1">
      <alignment horizontal="right" vertical="center"/>
    </xf>
    <xf numFmtId="167" fontId="6" fillId="0" borderId="0" xfId="90" applyNumberFormat="1" applyFont="1" applyAlignment="1" applyProtection="1">
      <alignment horizontal="right" vertical="center"/>
      <protection locked="0"/>
    </xf>
    <xf numFmtId="167" fontId="6" fillId="0" borderId="33" xfId="90" applyNumberFormat="1" applyFont="1" applyBorder="1" applyAlignment="1" applyProtection="1">
      <alignment horizontal="right" vertical="center"/>
      <protection hidden="1"/>
    </xf>
    <xf numFmtId="0" fontId="6" fillId="0" borderId="0" xfId="92" applyFont="1" applyAlignment="1">
      <alignment vertical="center"/>
    </xf>
    <xf numFmtId="167" fontId="6" fillId="0" borderId="0" xfId="92" applyNumberFormat="1" applyFont="1" applyAlignment="1">
      <alignment vertical="center"/>
    </xf>
    <xf numFmtId="0" fontId="6" fillId="0" borderId="33" xfId="92" applyFont="1" applyBorder="1" applyAlignment="1">
      <alignment vertical="center"/>
    </xf>
    <xf numFmtId="3" fontId="6" fillId="0" borderId="0" xfId="13" applyNumberFormat="1" applyFont="1" applyFill="1" applyAlignment="1">
      <alignment horizontal="right" vertical="center"/>
    </xf>
    <xf numFmtId="9" fontId="6" fillId="3" borderId="24" xfId="13" applyNumberFormat="1" applyFont="1" applyFill="1" applyBorder="1" applyAlignment="1">
      <alignment horizontal="right"/>
    </xf>
    <xf numFmtId="9" fontId="6" fillId="3" borderId="24" xfId="13" applyNumberFormat="1" applyFont="1" applyFill="1" applyBorder="1" applyAlignment="1">
      <alignment horizontal="right" wrapText="1"/>
    </xf>
    <xf numFmtId="0" fontId="36" fillId="0" borderId="0" xfId="4" applyFont="1"/>
    <xf numFmtId="0" fontId="19" fillId="0" borderId="0" xfId="4" applyFont="1" applyAlignment="1">
      <alignment horizontal="left" vertical="top" wrapText="1"/>
    </xf>
    <xf numFmtId="0" fontId="1" fillId="0" borderId="0" xfId="4" applyFont="1" applyAlignment="1">
      <alignment horizontal="left" vertical="center" wrapText="1"/>
    </xf>
    <xf numFmtId="0" fontId="34" fillId="0" borderId="0" xfId="4" applyFont="1" applyAlignment="1">
      <alignment horizontal="left" vertical="center" wrapText="1"/>
    </xf>
    <xf numFmtId="0" fontId="99" fillId="3" borderId="0" xfId="97" applyFont="1" applyFill="1" applyAlignment="1">
      <alignment horizontal="left" wrapText="1"/>
    </xf>
    <xf numFmtId="0" fontId="99" fillId="3" borderId="0" xfId="97" applyFont="1" applyFill="1" applyAlignment="1">
      <alignment horizontal="left" vertical="top" wrapText="1"/>
    </xf>
    <xf numFmtId="0" fontId="125" fillId="9" borderId="10" xfId="97" applyFont="1" applyFill="1" applyBorder="1" applyAlignment="1">
      <alignment horizontal="center" vertical="center"/>
    </xf>
    <xf numFmtId="0" fontId="27" fillId="3" borderId="11" xfId="97" applyFont="1" applyFill="1" applyBorder="1" applyAlignment="1">
      <alignment horizontal="center" wrapText="1"/>
    </xf>
    <xf numFmtId="0" fontId="30" fillId="3" borderId="10" xfId="97" applyFont="1" applyFill="1" applyBorder="1" applyAlignment="1">
      <alignment horizontal="center" wrapText="1"/>
    </xf>
    <xf numFmtId="0" fontId="30" fillId="3" borderId="12" xfId="97" applyFont="1" applyFill="1" applyBorder="1" applyAlignment="1">
      <alignment horizontal="center" wrapText="1"/>
    </xf>
    <xf numFmtId="0" fontId="27" fillId="3" borderId="11" xfId="97" applyFont="1" applyFill="1" applyBorder="1" applyAlignment="1">
      <alignment horizontal="center"/>
    </xf>
    <xf numFmtId="0" fontId="30" fillId="3" borderId="10" xfId="97" applyFont="1" applyFill="1" applyBorder="1" applyAlignment="1">
      <alignment horizontal="center"/>
    </xf>
    <xf numFmtId="0" fontId="30" fillId="3" borderId="12" xfId="97" applyFont="1" applyFill="1" applyBorder="1" applyAlignment="1">
      <alignment horizontal="center"/>
    </xf>
    <xf numFmtId="0" fontId="115" fillId="3" borderId="24" xfId="90" applyFont="1" applyFill="1" applyBorder="1" applyAlignment="1">
      <alignment horizontal="left" wrapText="1"/>
    </xf>
    <xf numFmtId="0" fontId="99" fillId="3" borderId="24" xfId="90" applyFont="1" applyFill="1" applyBorder="1" applyAlignment="1">
      <alignment horizontal="left" wrapText="1"/>
    </xf>
    <xf numFmtId="0" fontId="99" fillId="3" borderId="0" xfId="90" applyFont="1" applyFill="1" applyAlignment="1">
      <alignment horizontal="left" wrapText="1"/>
    </xf>
    <xf numFmtId="0" fontId="27" fillId="3" borderId="0" xfId="97" applyFont="1" applyFill="1" applyAlignment="1">
      <alignment horizontal="center" vertical="center"/>
    </xf>
    <xf numFmtId="0" fontId="27" fillId="3" borderId="10" xfId="97" applyFont="1" applyFill="1" applyBorder="1" applyAlignment="1">
      <alignment horizontal="center" vertical="center"/>
    </xf>
    <xf numFmtId="0" fontId="27" fillId="3" borderId="67" xfId="97" applyFont="1" applyFill="1" applyBorder="1" applyAlignment="1">
      <alignment horizontal="center" wrapText="1"/>
    </xf>
    <xf numFmtId="0" fontId="30" fillId="3" borderId="65" xfId="97" applyFont="1" applyFill="1" applyBorder="1" applyAlignment="1">
      <alignment horizontal="center" wrapText="1"/>
    </xf>
    <xf numFmtId="0" fontId="30" fillId="3" borderId="66" xfId="97" applyFont="1" applyFill="1" applyBorder="1" applyAlignment="1">
      <alignment horizontal="center" wrapText="1"/>
    </xf>
    <xf numFmtId="0" fontId="27" fillId="3" borderId="67" xfId="97" applyFont="1" applyFill="1" applyBorder="1" applyAlignment="1">
      <alignment horizontal="center"/>
    </xf>
    <xf numFmtId="0" fontId="30" fillId="3" borderId="65" xfId="97" applyFont="1" applyFill="1" applyBorder="1" applyAlignment="1">
      <alignment horizontal="center"/>
    </xf>
    <xf numFmtId="0" fontId="30" fillId="3" borderId="66" xfId="97" applyFont="1" applyFill="1" applyBorder="1" applyAlignment="1">
      <alignment horizontal="center"/>
    </xf>
    <xf numFmtId="0" fontId="27" fillId="3" borderId="15" xfId="97" applyFont="1" applyFill="1" applyBorder="1" applyAlignment="1">
      <alignment horizontal="center"/>
    </xf>
    <xf numFmtId="0" fontId="27" fillId="3" borderId="14" xfId="97" applyFont="1" applyFill="1" applyBorder="1" applyAlignment="1">
      <alignment horizontal="center"/>
    </xf>
    <xf numFmtId="0" fontId="30" fillId="3" borderId="0" xfId="12" quotePrefix="1" applyFont="1" applyFill="1" applyAlignment="1">
      <alignment horizontal="left" vertical="center"/>
    </xf>
    <xf numFmtId="0" fontId="72" fillId="3" borderId="24" xfId="12" applyFont="1" applyFill="1" applyBorder="1" applyAlignment="1">
      <alignment horizontal="left" vertical="center"/>
    </xf>
    <xf numFmtId="0" fontId="30" fillId="3" borderId="24" xfId="12" quotePrefix="1" applyFont="1" applyFill="1" applyBorder="1" applyAlignment="1">
      <alignment horizontal="left" vertical="center"/>
    </xf>
    <xf numFmtId="0" fontId="109" fillId="0" borderId="24" xfId="0" applyFont="1" applyBorder="1" applyAlignment="1">
      <alignment vertical="center"/>
    </xf>
    <xf numFmtId="0" fontId="0" fillId="0" borderId="24" xfId="0" applyBorder="1" applyAlignment="1">
      <alignment vertical="center"/>
    </xf>
    <xf numFmtId="0" fontId="30" fillId="3" borderId="0" xfId="12" quotePrefix="1" applyFont="1" applyFill="1" applyAlignment="1">
      <alignment horizontal="left" vertical="center" wrapText="1"/>
    </xf>
    <xf numFmtId="0" fontId="109" fillId="0" borderId="0" xfId="0" applyFont="1" applyAlignment="1">
      <alignment wrapText="1"/>
    </xf>
    <xf numFmtId="0" fontId="0" fillId="0" borderId="0" xfId="0" applyAlignment="1">
      <alignment wrapText="1"/>
    </xf>
    <xf numFmtId="3" fontId="99" fillId="0" borderId="0" xfId="90" applyNumberFormat="1" applyFont="1" applyAlignment="1" applyProtection="1">
      <alignment horizontal="left" vertical="center"/>
      <protection hidden="1"/>
    </xf>
    <xf numFmtId="3" fontId="99" fillId="0" borderId="31" xfId="90" applyNumberFormat="1" applyFont="1" applyBorder="1" applyAlignment="1" applyProtection="1">
      <alignment horizontal="left" vertical="center"/>
      <protection hidden="1"/>
    </xf>
    <xf numFmtId="0" fontId="98" fillId="0" borderId="0" xfId="90" applyFont="1" applyAlignment="1" applyProtection="1">
      <alignment horizontal="left"/>
      <protection hidden="1"/>
    </xf>
    <xf numFmtId="0" fontId="98" fillId="0" borderId="27" xfId="90" applyFont="1" applyBorder="1" applyAlignment="1" applyProtection="1">
      <alignment horizontal="left"/>
      <protection hidden="1"/>
    </xf>
    <xf numFmtId="0" fontId="98" fillId="0" borderId="74" xfId="90" applyFont="1" applyBorder="1" applyAlignment="1" applyProtection="1">
      <alignment horizontal="left"/>
      <protection hidden="1"/>
    </xf>
    <xf numFmtId="0" fontId="98" fillId="0" borderId="73" xfId="90" applyFont="1" applyBorder="1" applyAlignment="1" applyProtection="1">
      <alignment horizontal="left"/>
      <protection hidden="1"/>
    </xf>
    <xf numFmtId="0" fontId="9" fillId="0" borderId="71" xfId="90" applyFont="1" applyBorder="1" applyAlignment="1" applyProtection="1">
      <alignment horizontal="center" vertical="center" wrapText="1"/>
      <protection hidden="1"/>
    </xf>
    <xf numFmtId="0" fontId="9" fillId="0" borderId="70" xfId="90" applyFont="1" applyBorder="1" applyAlignment="1" applyProtection="1">
      <alignment horizontal="center" vertical="center" wrapText="1"/>
      <protection hidden="1"/>
    </xf>
    <xf numFmtId="0" fontId="98" fillId="0" borderId="33" xfId="90" applyFont="1" applyBorder="1" applyAlignment="1" applyProtection="1">
      <alignment horizontal="left"/>
      <protection hidden="1"/>
    </xf>
    <xf numFmtId="0" fontId="98" fillId="0" borderId="87" xfId="90" applyFont="1" applyBorder="1" applyAlignment="1" applyProtection="1">
      <alignment horizontal="left"/>
      <protection hidden="1"/>
    </xf>
    <xf numFmtId="0" fontId="98" fillId="0" borderId="86" xfId="90" applyFont="1" applyBorder="1" applyAlignment="1" applyProtection="1">
      <alignment horizontal="left"/>
      <protection hidden="1"/>
    </xf>
    <xf numFmtId="0" fontId="98" fillId="0" borderId="35" xfId="90" applyFont="1" applyBorder="1" applyAlignment="1" applyProtection="1">
      <alignment horizontal="left"/>
      <protection hidden="1"/>
    </xf>
    <xf numFmtId="0" fontId="9" fillId="0" borderId="45" xfId="90" applyFont="1" applyBorder="1" applyAlignment="1" applyProtection="1">
      <alignment horizontal="center" vertical="center" wrapText="1"/>
      <protection hidden="1"/>
    </xf>
    <xf numFmtId="0" fontId="9" fillId="0" borderId="76" xfId="90" applyFont="1" applyBorder="1" applyAlignment="1" applyProtection="1">
      <alignment horizontal="center" vertical="center" wrapText="1"/>
      <protection hidden="1"/>
    </xf>
    <xf numFmtId="0" fontId="9" fillId="0" borderId="0" xfId="90" applyFont="1" applyAlignment="1" applyProtection="1">
      <alignment horizontal="center" vertical="center" wrapText="1"/>
      <protection hidden="1"/>
    </xf>
    <xf numFmtId="0" fontId="98" fillId="0" borderId="93" xfId="90" applyFont="1" applyBorder="1" applyAlignment="1" applyProtection="1">
      <alignment horizontal="left"/>
      <protection hidden="1"/>
    </xf>
    <xf numFmtId="0" fontId="98" fillId="0" borderId="92" xfId="90" applyFont="1" applyBorder="1" applyAlignment="1" applyProtection="1">
      <alignment horizontal="left"/>
      <protection hidden="1"/>
    </xf>
    <xf numFmtId="0" fontId="9" fillId="0" borderId="91" xfId="90" applyFont="1" applyBorder="1" applyAlignment="1" applyProtection="1">
      <alignment horizontal="center" vertical="center" wrapText="1"/>
      <protection hidden="1"/>
    </xf>
    <xf numFmtId="0" fontId="9" fillId="0" borderId="90" xfId="90" applyFont="1" applyBorder="1" applyAlignment="1" applyProtection="1">
      <alignment horizontal="center" vertical="center" wrapText="1"/>
      <protection hidden="1"/>
    </xf>
    <xf numFmtId="0" fontId="98" fillId="0" borderId="63" xfId="90" applyFont="1" applyBorder="1" applyAlignment="1" applyProtection="1">
      <alignment horizontal="left"/>
      <protection hidden="1"/>
    </xf>
    <xf numFmtId="0" fontId="98" fillId="0" borderId="62" xfId="90" applyFont="1" applyBorder="1" applyAlignment="1" applyProtection="1">
      <alignment horizontal="left"/>
      <protection hidden="1"/>
    </xf>
    <xf numFmtId="0" fontId="9" fillId="0" borderId="59" xfId="90" applyFont="1" applyBorder="1" applyAlignment="1" applyProtection="1">
      <alignment horizontal="center" vertical="center" wrapText="1"/>
      <protection hidden="1"/>
    </xf>
    <xf numFmtId="0" fontId="105" fillId="0" borderId="0" xfId="90" applyFont="1" applyAlignment="1" applyProtection="1">
      <alignment horizontal="left"/>
      <protection hidden="1"/>
    </xf>
    <xf numFmtId="0" fontId="98" fillId="0" borderId="101" xfId="90" applyFont="1" applyBorder="1" applyAlignment="1" applyProtection="1">
      <alignment horizontal="left"/>
      <protection hidden="1"/>
    </xf>
    <xf numFmtId="0" fontId="98" fillId="0" borderId="100" xfId="90" applyFont="1" applyBorder="1" applyAlignment="1" applyProtection="1">
      <alignment horizontal="left"/>
      <protection hidden="1"/>
    </xf>
    <xf numFmtId="0" fontId="98" fillId="0" borderId="106" xfId="90" applyFont="1" applyBorder="1" applyAlignment="1" applyProtection="1">
      <alignment horizontal="left"/>
      <protection hidden="1"/>
    </xf>
    <xf numFmtId="0" fontId="98" fillId="0" borderId="105" xfId="90" applyFont="1" applyBorder="1" applyAlignment="1" applyProtection="1">
      <alignment horizontal="left"/>
      <protection hidden="1"/>
    </xf>
    <xf numFmtId="0" fontId="9" fillId="0" borderId="107" xfId="90" applyFont="1" applyBorder="1" applyAlignment="1" applyProtection="1">
      <alignment horizontal="center" vertical="center" wrapText="1"/>
      <protection hidden="1"/>
    </xf>
    <xf numFmtId="0" fontId="98" fillId="0" borderId="115" xfId="90" applyFont="1" applyBorder="1" applyAlignment="1" applyProtection="1">
      <alignment horizontal="left"/>
      <protection hidden="1"/>
    </xf>
    <xf numFmtId="0" fontId="98" fillId="0" borderId="114" xfId="90" applyFont="1" applyBorder="1" applyAlignment="1" applyProtection="1">
      <alignment horizontal="left"/>
      <protection hidden="1"/>
    </xf>
    <xf numFmtId="0" fontId="98" fillId="0" borderId="122" xfId="90" applyFont="1" applyBorder="1" applyAlignment="1" applyProtection="1">
      <alignment horizontal="left"/>
      <protection hidden="1"/>
    </xf>
    <xf numFmtId="0" fontId="98" fillId="0" borderId="121" xfId="90" applyFont="1" applyBorder="1" applyAlignment="1" applyProtection="1">
      <alignment horizontal="left"/>
      <protection hidden="1"/>
    </xf>
    <xf numFmtId="0" fontId="98" fillId="0" borderId="129" xfId="90" applyFont="1" applyBorder="1" applyAlignment="1" applyProtection="1">
      <alignment horizontal="left"/>
      <protection hidden="1"/>
    </xf>
    <xf numFmtId="0" fontId="98" fillId="0" borderId="128" xfId="90" applyFont="1" applyBorder="1" applyAlignment="1" applyProtection="1">
      <alignment horizontal="left"/>
      <protection hidden="1"/>
    </xf>
    <xf numFmtId="3" fontId="61" fillId="0" borderId="0" xfId="90" applyNumberFormat="1" applyFont="1" applyAlignment="1" applyProtection="1">
      <alignment horizontal="left" vertical="center" wrapText="1"/>
      <protection hidden="1"/>
    </xf>
    <xf numFmtId="0" fontId="61" fillId="0" borderId="0" xfId="90" applyFont="1" applyAlignment="1" applyProtection="1">
      <alignment horizontal="left" vertical="center" wrapText="1"/>
      <protection hidden="1"/>
    </xf>
    <xf numFmtId="0" fontId="9" fillId="0" borderId="130" xfId="90" applyFont="1" applyBorder="1" applyAlignment="1" applyProtection="1">
      <alignment horizontal="center" wrapText="1"/>
      <protection hidden="1"/>
    </xf>
    <xf numFmtId="0" fontId="98" fillId="0" borderId="40" xfId="90" applyFont="1" applyBorder="1" applyAlignment="1" applyProtection="1">
      <alignment horizontal="left"/>
      <protection hidden="1"/>
    </xf>
    <xf numFmtId="0" fontId="9" fillId="0" borderId="49" xfId="72" applyFont="1" applyBorder="1" applyAlignment="1">
      <alignment horizontal="left" vertical="center" wrapText="1" readingOrder="1"/>
    </xf>
    <xf numFmtId="0" fontId="9" fillId="0" borderId="48" xfId="72" applyFont="1" applyBorder="1" applyAlignment="1">
      <alignment horizontal="left" vertical="center" wrapText="1" readingOrder="1"/>
    </xf>
    <xf numFmtId="0" fontId="6" fillId="0" borderId="0" xfId="72" applyFont="1" applyAlignment="1" applyProtection="1">
      <alignment horizontal="left"/>
      <protection hidden="1"/>
    </xf>
    <xf numFmtId="0" fontId="98" fillId="0" borderId="148" xfId="90" applyFont="1" applyBorder="1" applyAlignment="1" applyProtection="1">
      <alignment horizontal="left"/>
      <protection hidden="1"/>
    </xf>
    <xf numFmtId="0" fontId="98" fillId="0" borderId="147" xfId="90" applyFont="1" applyBorder="1" applyAlignment="1" applyProtection="1">
      <alignment horizontal="left"/>
      <protection hidden="1"/>
    </xf>
    <xf numFmtId="0" fontId="10" fillId="0" borderId="67" xfId="95" applyFont="1" applyBorder="1" applyAlignment="1">
      <alignment horizontal="center"/>
    </xf>
    <xf numFmtId="0" fontId="7" fillId="0" borderId="65" xfId="0" applyFont="1" applyBorder="1" applyAlignment="1">
      <alignment horizontal="center"/>
    </xf>
    <xf numFmtId="0" fontId="7" fillId="0" borderId="66" xfId="0" applyFont="1" applyBorder="1" applyAlignment="1">
      <alignment horizontal="center"/>
    </xf>
    <xf numFmtId="3" fontId="27" fillId="0" borderId="0" xfId="95" applyNumberFormat="1" applyFont="1" applyAlignment="1">
      <alignment horizontal="right" wrapText="1"/>
    </xf>
    <xf numFmtId="0" fontId="63" fillId="0" borderId="20" xfId="95" applyFont="1" applyBorder="1" applyAlignment="1">
      <alignment horizontal="right" wrapText="1"/>
    </xf>
    <xf numFmtId="0" fontId="63" fillId="0" borderId="20" xfId="95" applyFont="1" applyBorder="1" applyAlignment="1">
      <alignment horizontal="right"/>
    </xf>
    <xf numFmtId="3" fontId="27" fillId="0" borderId="0" xfId="95" applyNumberFormat="1" applyFont="1" applyFill="1" applyAlignment="1">
      <alignment horizontal="right" wrapText="1"/>
    </xf>
    <xf numFmtId="3" fontId="63" fillId="0" borderId="20" xfId="95" applyNumberFormat="1" applyFont="1" applyFill="1" applyBorder="1" applyAlignment="1">
      <alignment horizontal="right" wrapText="1"/>
    </xf>
    <xf numFmtId="3" fontId="9" fillId="0" borderId="0" xfId="95" applyNumberFormat="1" applyFont="1" applyAlignment="1">
      <alignment horizontal="right" wrapText="1"/>
    </xf>
    <xf numFmtId="0" fontId="90" fillId="0" borderId="20" xfId="95" applyFont="1" applyBorder="1" applyAlignment="1">
      <alignment horizontal="right" wrapText="1"/>
    </xf>
    <xf numFmtId="3" fontId="9" fillId="0" borderId="20" xfId="95" applyNumberFormat="1" applyFont="1" applyBorder="1" applyAlignment="1">
      <alignment horizontal="right" wrapText="1"/>
    </xf>
    <xf numFmtId="0" fontId="1" fillId="0" borderId="10" xfId="95" applyFont="1" applyFill="1" applyBorder="1" applyAlignment="1">
      <alignment horizontal="center"/>
    </xf>
    <xf numFmtId="0" fontId="0" fillId="0" borderId="10" xfId="0" applyFill="1" applyBorder="1" applyAlignment="1">
      <alignment horizontal="center"/>
    </xf>
    <xf numFmtId="0" fontId="63" fillId="0" borderId="0" xfId="0" applyFont="1" applyAlignment="1">
      <alignment horizontal="center"/>
    </xf>
    <xf numFmtId="0" fontId="19" fillId="0" borderId="0" xfId="34" applyFont="1" applyAlignment="1">
      <alignment horizontal="right" wrapText="1"/>
    </xf>
    <xf numFmtId="0" fontId="92" fillId="0" borderId="0" xfId="0" applyFont="1" applyAlignment="1">
      <alignment horizontal="right" wrapText="1"/>
    </xf>
    <xf numFmtId="0" fontId="1" fillId="0" borderId="0" xfId="34" applyFont="1" applyFill="1" applyAlignment="1">
      <alignment wrapText="1"/>
    </xf>
    <xf numFmtId="0" fontId="1" fillId="0" borderId="0" xfId="95" applyFont="1" applyAlignment="1">
      <alignment vertical="center" wrapText="1"/>
    </xf>
    <xf numFmtId="0" fontId="19" fillId="2" borderId="0" xfId="95" applyFont="1" applyFill="1" applyAlignment="1">
      <alignment vertical="center" wrapText="1"/>
    </xf>
    <xf numFmtId="0" fontId="6" fillId="3" borderId="0" xfId="13" applyFont="1" applyFill="1" applyAlignment="1">
      <alignment horizontal="left" vertical="center"/>
    </xf>
    <xf numFmtId="3" fontId="6" fillId="2" borderId="10" xfId="13" applyNumberFormat="1" applyFont="1" applyFill="1" applyBorder="1" applyAlignment="1">
      <alignment horizontal="left" vertical="center"/>
    </xf>
    <xf numFmtId="0" fontId="6" fillId="3" borderId="24" xfId="5" applyFont="1" applyFill="1" applyBorder="1" applyAlignment="1">
      <alignment horizontal="left"/>
    </xf>
    <xf numFmtId="0" fontId="49" fillId="2" borderId="10" xfId="13" applyFont="1" applyFill="1" applyBorder="1" applyAlignment="1">
      <alignment horizontal="left" vertical="center"/>
    </xf>
    <xf numFmtId="0" fontId="9" fillId="2" borderId="10" xfId="13" applyFont="1" applyFill="1" applyBorder="1" applyAlignment="1">
      <alignment horizontal="left" vertical="center"/>
    </xf>
    <xf numFmtId="0" fontId="9" fillId="3" borderId="0" xfId="41" applyFont="1" applyFill="1" applyAlignment="1">
      <alignment horizontal="left" vertical="center"/>
    </xf>
    <xf numFmtId="3" fontId="6" fillId="3" borderId="0" xfId="13" applyNumberFormat="1" applyFont="1" applyFill="1" applyAlignment="1">
      <alignment horizontal="left" vertical="center"/>
    </xf>
    <xf numFmtId="0" fontId="6" fillId="2" borderId="24" xfId="13" applyFont="1" applyFill="1" applyBorder="1" applyAlignment="1">
      <alignment horizontal="left" vertical="center"/>
    </xf>
    <xf numFmtId="0" fontId="6" fillId="2" borderId="0" xfId="13" applyFont="1" applyFill="1" applyAlignment="1">
      <alignment horizontal="left" vertical="center"/>
    </xf>
    <xf numFmtId="0" fontId="6" fillId="3" borderId="0" xfId="96" applyFont="1" applyFill="1" applyAlignment="1"/>
    <xf numFmtId="0" fontId="9" fillId="3" borderId="0" xfId="13" applyFont="1" applyFill="1" applyAlignment="1">
      <alignment horizontal="left"/>
    </xf>
    <xf numFmtId="0" fontId="49" fillId="2" borderId="24" xfId="13" applyFont="1" applyFill="1" applyBorder="1" applyAlignment="1">
      <alignment horizontal="left" vertical="center"/>
    </xf>
    <xf numFmtId="0" fontId="9" fillId="2" borderId="24" xfId="13" applyFont="1" applyFill="1" applyBorder="1" applyAlignment="1">
      <alignment horizontal="left" vertical="center"/>
    </xf>
    <xf numFmtId="16" fontId="36" fillId="3" borderId="10" xfId="13" quotePrefix="1" applyNumberFormat="1" applyFont="1" applyFill="1" applyBorder="1" applyAlignment="1">
      <alignment horizontal="center" vertical="center"/>
    </xf>
    <xf numFmtId="0" fontId="6" fillId="3" borderId="24" xfId="13" applyFont="1" applyFill="1" applyBorder="1" applyAlignment="1">
      <alignment horizontal="left" vertical="center"/>
    </xf>
    <xf numFmtId="0" fontId="6" fillId="3" borderId="24" xfId="96" applyFont="1" applyFill="1" applyBorder="1" applyAlignment="1"/>
    <xf numFmtId="0" fontId="0" fillId="3" borderId="24" xfId="0" applyFill="1" applyBorder="1"/>
    <xf numFmtId="0" fontId="49" fillId="2" borderId="0" xfId="13" applyFont="1" applyFill="1" applyAlignment="1">
      <alignment horizontal="left" vertical="center"/>
    </xf>
    <xf numFmtId="0" fontId="9" fillId="2" borderId="0" xfId="13" applyFont="1" applyFill="1" applyAlignment="1">
      <alignment horizontal="left" vertical="center"/>
    </xf>
    <xf numFmtId="0" fontId="61" fillId="3" borderId="0" xfId="13" quotePrefix="1" applyFont="1" applyFill="1" applyAlignment="1">
      <alignment horizontal="left" vertical="center"/>
    </xf>
    <xf numFmtId="0" fontId="61" fillId="3" borderId="0" xfId="13" applyFont="1" applyFill="1" applyAlignment="1">
      <alignment horizontal="left" vertical="center"/>
    </xf>
    <xf numFmtId="0" fontId="30" fillId="3" borderId="24" xfId="13" applyFont="1" applyFill="1" applyBorder="1" applyAlignment="1">
      <alignment horizontal="left"/>
    </xf>
    <xf numFmtId="0" fontId="111" fillId="3" borderId="0" xfId="13" applyFont="1" applyFill="1" applyAlignment="1">
      <alignment horizontal="left"/>
    </xf>
    <xf numFmtId="0" fontId="0" fillId="0" borderId="0" xfId="0"/>
    <xf numFmtId="0" fontId="36" fillId="3" borderId="10" xfId="13" applyFont="1" applyFill="1" applyBorder="1" applyAlignment="1">
      <alignment horizontal="center" vertical="center"/>
    </xf>
    <xf numFmtId="0" fontId="0" fillId="0" borderId="10" xfId="0" applyBorder="1" applyAlignment="1">
      <alignment horizontal="center" vertical="center"/>
    </xf>
    <xf numFmtId="0" fontId="6" fillId="3" borderId="0" xfId="13" quotePrefix="1" applyFont="1" applyFill="1" applyAlignment="1">
      <alignment horizontal="left" vertical="center" indent="1"/>
    </xf>
    <xf numFmtId="0" fontId="6" fillId="3" borderId="0" xfId="13" applyFont="1" applyFill="1" applyAlignment="1">
      <alignment horizontal="left" vertical="center" indent="1"/>
    </xf>
    <xf numFmtId="16" fontId="106" fillId="3" borderId="24" xfId="13" quotePrefix="1" applyNumberFormat="1" applyFont="1" applyFill="1" applyBorder="1" applyAlignment="1">
      <alignment horizontal="center" vertical="center"/>
    </xf>
    <xf numFmtId="0" fontId="0" fillId="3" borderId="0" xfId="0" applyFill="1"/>
    <xf numFmtId="0" fontId="47" fillId="3" borderId="0" xfId="13" applyFont="1" applyFill="1" applyAlignment="1">
      <alignment horizontal="left" wrapText="1"/>
    </xf>
    <xf numFmtId="0" fontId="6" fillId="3" borderId="0" xfId="13" applyFont="1" applyFill="1" applyAlignment="1">
      <alignment horizontal="left" wrapText="1"/>
    </xf>
    <xf numFmtId="0" fontId="6" fillId="3" borderId="0" xfId="13" applyFont="1" applyFill="1" applyAlignment="1">
      <alignment horizontal="left"/>
    </xf>
    <xf numFmtId="0" fontId="36" fillId="3" borderId="65" xfId="13" applyFont="1" applyFill="1" applyBorder="1" applyAlignment="1">
      <alignment horizontal="right" vertical="center" wrapText="1"/>
    </xf>
    <xf numFmtId="0" fontId="36" fillId="3" borderId="0" xfId="13" applyFont="1" applyFill="1" applyAlignment="1">
      <alignment horizontal="left"/>
    </xf>
    <xf numFmtId="0" fontId="6" fillId="3" borderId="0" xfId="13" applyFont="1" applyFill="1" applyAlignment="1">
      <alignment horizontal="left" vertical="top" wrapText="1"/>
    </xf>
    <xf numFmtId="0" fontId="106" fillId="3" borderId="0" xfId="13" applyFont="1" applyFill="1" applyAlignment="1">
      <alignment horizontal="center" vertical="center"/>
    </xf>
    <xf numFmtId="0" fontId="9" fillId="3" borderId="0" xfId="13" applyFont="1" applyFill="1" applyAlignment="1">
      <alignment horizontal="left" vertical="center"/>
    </xf>
    <xf numFmtId="0" fontId="6" fillId="0" borderId="0" xfId="13" applyFont="1" applyFill="1" applyAlignment="1">
      <alignment horizontal="left" vertical="top" wrapText="1"/>
    </xf>
    <xf numFmtId="0" fontId="47" fillId="3" borderId="0" xfId="13" applyFont="1" applyFill="1" applyAlignment="1">
      <alignment horizontal="left" vertical="top" wrapText="1"/>
    </xf>
    <xf numFmtId="0" fontId="6" fillId="0" borderId="24" xfId="72" applyFont="1" applyBorder="1" applyAlignment="1">
      <alignment horizontal="left" vertical="center"/>
    </xf>
    <xf numFmtId="0" fontId="6" fillId="0" borderId="0" xfId="72" applyFont="1" applyAlignment="1">
      <alignment horizontal="left" vertical="center"/>
    </xf>
    <xf numFmtId="0" fontId="6" fillId="2" borderId="10" xfId="72" applyFont="1" applyFill="1" applyBorder="1" applyAlignment="1">
      <alignment horizontal="left" vertical="center"/>
    </xf>
    <xf numFmtId="0" fontId="6" fillId="3" borderId="24" xfId="13" applyFont="1" applyFill="1" applyBorder="1" applyAlignment="1">
      <alignment horizontal="left" wrapText="1"/>
    </xf>
    <xf numFmtId="0" fontId="6" fillId="3" borderId="0" xfId="13" quotePrefix="1" applyFont="1" applyFill="1" applyAlignment="1">
      <alignment horizontal="left"/>
    </xf>
    <xf numFmtId="0" fontId="6" fillId="3" borderId="10" xfId="13" applyFont="1" applyFill="1" applyBorder="1" applyAlignment="1">
      <alignment horizontal="left" wrapText="1"/>
    </xf>
    <xf numFmtId="0" fontId="6" fillId="3" borderId="65" xfId="13" applyFont="1" applyFill="1" applyBorder="1" applyAlignment="1">
      <alignment horizontal="left" wrapText="1"/>
    </xf>
    <xf numFmtId="0" fontId="9" fillId="2" borderId="65" xfId="13" applyFont="1" applyFill="1" applyBorder="1" applyAlignment="1">
      <alignment horizontal="left" wrapText="1"/>
    </xf>
    <xf numFmtId="0" fontId="47" fillId="3" borderId="0" xfId="13" applyFont="1" applyFill="1" applyAlignment="1">
      <alignment horizontal="left"/>
    </xf>
    <xf numFmtId="0" fontId="6" fillId="0" borderId="0" xfId="72" applyFont="1"/>
    <xf numFmtId="16" fontId="6" fillId="3" borderId="10" xfId="13" quotePrefix="1" applyNumberFormat="1" applyFont="1" applyFill="1" applyBorder="1" applyAlignment="1">
      <alignment horizontal="center" vertical="center"/>
    </xf>
    <xf numFmtId="0" fontId="6" fillId="3" borderId="10" xfId="13" applyFont="1" applyFill="1" applyBorder="1" applyAlignment="1">
      <alignment horizontal="center" vertical="center"/>
    </xf>
    <xf numFmtId="0" fontId="6" fillId="3" borderId="0" xfId="13" applyFont="1" applyFill="1" applyAlignment="1">
      <alignment horizontal="right" vertical="center" wrapText="1"/>
    </xf>
    <xf numFmtId="0" fontId="6" fillId="3" borderId="10" xfId="13" applyFont="1" applyFill="1" applyBorder="1" applyAlignment="1">
      <alignment horizontal="right" vertical="center" wrapText="1"/>
    </xf>
    <xf numFmtId="0" fontId="6" fillId="3" borderId="24" xfId="13" applyFont="1" applyFill="1" applyBorder="1" applyAlignment="1">
      <alignment horizontal="left" vertical="top"/>
    </xf>
    <xf numFmtId="0" fontId="6" fillId="3" borderId="0" xfId="13" applyFont="1" applyFill="1" applyAlignment="1">
      <alignment horizontal="left" vertical="top"/>
    </xf>
    <xf numFmtId="0" fontId="133" fillId="3" borderId="0" xfId="13" applyFont="1" applyFill="1" applyAlignment="1">
      <alignment horizontal="left"/>
    </xf>
    <xf numFmtId="0" fontId="133" fillId="0" borderId="0" xfId="0" applyFont="1"/>
    <xf numFmtId="0" fontId="24" fillId="0" borderId="0" xfId="0" applyFont="1"/>
    <xf numFmtId="0" fontId="6" fillId="3" borderId="10" xfId="13" applyFont="1" applyFill="1" applyBorder="1" applyAlignment="1">
      <alignment horizontal="left" vertical="top"/>
    </xf>
    <xf numFmtId="0" fontId="9" fillId="2" borderId="65" xfId="13" applyFont="1" applyFill="1" applyBorder="1" applyAlignment="1">
      <alignment horizontal="left" vertical="top"/>
    </xf>
    <xf numFmtId="16" fontId="9" fillId="3" borderId="0" xfId="5" applyNumberFormat="1" applyFont="1" applyFill="1" applyAlignment="1" applyProtection="1">
      <alignment horizontal="center"/>
      <protection locked="0"/>
    </xf>
    <xf numFmtId="0" fontId="9" fillId="3" borderId="0" xfId="5" applyFont="1" applyFill="1" applyAlignment="1" applyProtection="1">
      <alignment horizontal="right" wrapText="1"/>
      <protection locked="0"/>
    </xf>
    <xf numFmtId="0" fontId="9" fillId="3" borderId="3" xfId="5" applyFont="1" applyFill="1" applyBorder="1" applyAlignment="1" applyProtection="1">
      <alignment horizontal="right" wrapText="1"/>
      <protection locked="0"/>
    </xf>
    <xf numFmtId="0" fontId="9" fillId="3" borderId="0" xfId="5" applyFont="1" applyFill="1" applyAlignment="1">
      <alignment horizontal="right" wrapText="1"/>
    </xf>
    <xf numFmtId="0" fontId="9" fillId="3" borderId="3" xfId="5" applyFont="1" applyFill="1" applyBorder="1" applyAlignment="1">
      <alignment horizontal="right" wrapText="1"/>
    </xf>
    <xf numFmtId="0" fontId="9" fillId="3" borderId="0" xfId="0" applyFont="1" applyFill="1" applyAlignment="1">
      <alignment horizontal="center" wrapText="1"/>
    </xf>
    <xf numFmtId="0" fontId="9" fillId="3" borderId="10" xfId="0" applyFont="1" applyFill="1" applyBorder="1" applyAlignment="1">
      <alignment horizontal="center" wrapText="1"/>
    </xf>
    <xf numFmtId="0" fontId="0" fillId="3" borderId="0" xfId="0" applyFill="1" applyAlignment="1">
      <alignment horizontal="center" wrapText="1"/>
    </xf>
    <xf numFmtId="0" fontId="0" fillId="3" borderId="10" xfId="0" applyFill="1" applyBorder="1" applyAlignment="1">
      <alignment horizontal="center" wrapText="1"/>
    </xf>
    <xf numFmtId="0" fontId="6" fillId="3" borderId="24" xfId="0" applyFont="1" applyFill="1" applyBorder="1" applyAlignment="1">
      <alignment horizontal="right" wrapText="1"/>
    </xf>
    <xf numFmtId="0" fontId="0" fillId="3" borderId="20" xfId="0" applyFill="1" applyBorder="1" applyAlignment="1">
      <alignment horizontal="right" wrapText="1"/>
    </xf>
    <xf numFmtId="0" fontId="13" fillId="0" borderId="0" xfId="5" applyFont="1" applyAlignment="1">
      <alignment horizontal="left" vertical="center"/>
    </xf>
    <xf numFmtId="0" fontId="20" fillId="0" borderId="0" xfId="5" applyFont="1" applyFill="1" applyAlignment="1" applyProtection="1">
      <alignment horizontal="center" wrapText="1"/>
      <protection locked="0"/>
    </xf>
    <xf numFmtId="0" fontId="20" fillId="0" borderId="3" xfId="5" applyFont="1" applyFill="1" applyBorder="1" applyAlignment="1" applyProtection="1">
      <alignment horizontal="center" wrapText="1"/>
      <protection locked="0"/>
    </xf>
    <xf numFmtId="0" fontId="16" fillId="0" borderId="10" xfId="5" applyFont="1" applyFill="1" applyBorder="1" applyAlignment="1">
      <alignment horizontal="center"/>
    </xf>
    <xf numFmtId="0" fontId="13" fillId="3" borderId="0" xfId="0" applyFont="1" applyFill="1" applyAlignment="1">
      <alignment horizontal="left" vertical="top" wrapText="1"/>
    </xf>
    <xf numFmtId="0" fontId="13" fillId="3" borderId="0" xfId="0" applyFont="1" applyFill="1" applyAlignment="1">
      <alignment horizontal="left" vertical="center" wrapText="1"/>
    </xf>
    <xf numFmtId="0" fontId="30" fillId="3" borderId="24" xfId="5" applyFont="1" applyFill="1" applyBorder="1" applyAlignment="1">
      <alignment horizontal="left" vertical="top" wrapText="1"/>
    </xf>
    <xf numFmtId="0" fontId="20" fillId="3" borderId="0" xfId="5" applyFont="1" applyFill="1" applyAlignment="1">
      <alignment horizontal="center" wrapText="1"/>
    </xf>
    <xf numFmtId="0" fontId="20" fillId="3" borderId="3" xfId="5" applyFont="1" applyFill="1" applyBorder="1" applyAlignment="1">
      <alignment horizontal="center" wrapText="1"/>
    </xf>
    <xf numFmtId="0" fontId="20" fillId="3" borderId="22" xfId="5" applyFont="1" applyFill="1" applyBorder="1" applyAlignment="1">
      <alignment horizontal="center"/>
    </xf>
    <xf numFmtId="0" fontId="30" fillId="3" borderId="24" xfId="5" applyFont="1" applyFill="1" applyBorder="1" applyAlignment="1">
      <alignment horizontal="left" vertical="center" wrapText="1"/>
    </xf>
    <xf numFmtId="0" fontId="9" fillId="3" borderId="3" xfId="5" quotePrefix="1" applyFont="1" applyFill="1" applyBorder="1" applyAlignment="1">
      <alignment horizontal="right" wrapText="1"/>
    </xf>
    <xf numFmtId="3" fontId="1" fillId="0" borderId="10" xfId="0" applyNumberFormat="1" applyFont="1" applyBorder="1" applyAlignment="1">
      <alignment horizontal="center" wrapText="1"/>
    </xf>
    <xf numFmtId="0" fontId="1" fillId="0" borderId="0" xfId="27" applyFont="1" applyAlignment="1">
      <alignment horizontal="left" vertical="center" wrapText="1"/>
    </xf>
    <xf numFmtId="0" fontId="19" fillId="0" borderId="3" xfId="61" applyFont="1" applyBorder="1"/>
    <xf numFmtId="0" fontId="5" fillId="0" borderId="0" xfId="42" applyFont="1" applyAlignment="1">
      <alignment horizontal="left" vertical="top" wrapText="1"/>
    </xf>
    <xf numFmtId="0" fontId="3" fillId="0" borderId="0" xfId="42" applyAlignment="1">
      <alignment horizontal="left" vertical="top" wrapText="1"/>
    </xf>
    <xf numFmtId="3" fontId="6" fillId="0" borderId="0" xfId="34" applyNumberFormat="1" applyFont="1" applyFill="1"/>
    <xf numFmtId="3" fontId="9" fillId="0" borderId="16" xfId="34" applyNumberFormat="1" applyFont="1" applyFill="1" applyBorder="1"/>
  </cellXfs>
  <cellStyles count="100">
    <cellStyle name="=C:\WINNT35\SYSTEM32\COMMAND.COM" xfId="77" xr:uid="{00000000-0005-0000-0000-000000000000}"/>
    <cellStyle name="=C:\WINNT35\SYSTEM32\COMMAND.COM 10" xfId="63" xr:uid="{00000000-0005-0000-0000-000001000000}"/>
    <cellStyle name="=C:\WINNT35\SYSTEM32\COMMAND.COM 10 3" xfId="12" xr:uid="{00000000-0005-0000-0000-000002000000}"/>
    <cellStyle name="=C:\WINNT35\SYSTEM32\COMMAND.COM 12" xfId="13" xr:uid="{00000000-0005-0000-0000-000003000000}"/>
    <cellStyle name="=C:\WINNT35\SYSTEM32\COMMAND.COM 13" xfId="14" xr:uid="{00000000-0005-0000-0000-000004000000}"/>
    <cellStyle name="=C:\WINNT35\SYSTEM32\COMMAND.COM 2 2" xfId="5" xr:uid="{00000000-0005-0000-0000-000005000000}"/>
    <cellStyle name="=C:\WINNT35\SYSTEM32\COMMAND.COM 2 2 3 2" xfId="64" xr:uid="{00000000-0005-0000-0000-000006000000}"/>
    <cellStyle name="=C:\WINNT35\SYSTEM32\COMMAND.COM 2 2 4" xfId="46" xr:uid="{00000000-0005-0000-0000-000007000000}"/>
    <cellStyle name="=C:\WINNT35\SYSTEM32\COMMAND.COM 3 5" xfId="57" xr:uid="{00000000-0005-0000-0000-000008000000}"/>
    <cellStyle name="=C:\WINNT35\SYSTEM32\COMMAND.COM 9" xfId="45" xr:uid="{00000000-0005-0000-0000-000009000000}"/>
    <cellStyle name="Comma 2" xfId="50" xr:uid="{00000000-0005-0000-0000-00000A000000}"/>
    <cellStyle name="Comma 2 7 9 2" xfId="49" xr:uid="{00000000-0005-0000-0000-00000B000000}"/>
    <cellStyle name="Comma 3" xfId="73" xr:uid="{00000000-0005-0000-0000-00000C000000}"/>
    <cellStyle name="Comma 3 5" xfId="76" xr:uid="{00000000-0005-0000-0000-00000D000000}"/>
    <cellStyle name="Comma 4" xfId="85" xr:uid="{00000000-0005-0000-0000-00000E000000}"/>
    <cellStyle name="Comma 4 2 2" xfId="25" xr:uid="{00000000-0005-0000-0000-00000F000000}"/>
    <cellStyle name="Comma 5" xfId="99" xr:uid="{3CBE63C8-2903-4965-9E2D-59C1D588618F}"/>
    <cellStyle name="Comma 5 2" xfId="52" xr:uid="{00000000-0005-0000-0000-000010000000}"/>
    <cellStyle name="Heading 1 2 2 2" xfId="54" xr:uid="{00000000-0005-0000-0000-000011000000}"/>
    <cellStyle name="Heading 2 2 2 2" xfId="55" xr:uid="{00000000-0005-0000-0000-000012000000}"/>
    <cellStyle name="HeadingTable" xfId="58" xr:uid="{00000000-0005-0000-0000-000013000000}"/>
    <cellStyle name="HeadingTable 2" xfId="70" xr:uid="{00000000-0005-0000-0000-000014000000}"/>
    <cellStyle name="Hyperlink" xfId="62" xr:uid="{00000000-0005-0000-0000-000015000000}"/>
    <cellStyle name="Normal" xfId="0" builtinId="0"/>
    <cellStyle name="Normal 10 10" xfId="42" xr:uid="{00000000-0005-0000-0000-000017000000}"/>
    <cellStyle name="Normal 10 10 2 3" xfId="61" xr:uid="{00000000-0005-0000-0000-000018000000}"/>
    <cellStyle name="Normal 10 10 3 2" xfId="60" xr:uid="{00000000-0005-0000-0000-000019000000}"/>
    <cellStyle name="Normal 10 2 4 3" xfId="4" xr:uid="{00000000-0005-0000-0000-00001A000000}"/>
    <cellStyle name="Normal 11 2 2" xfId="19" xr:uid="{00000000-0005-0000-0000-00001B000000}"/>
    <cellStyle name="Normal 11 2 3" xfId="17" xr:uid="{00000000-0005-0000-0000-00001C000000}"/>
    <cellStyle name="Normal 12" xfId="43" xr:uid="{00000000-0005-0000-0000-00001D000000}"/>
    <cellStyle name="Normal 13 3 3" xfId="40" xr:uid="{00000000-0005-0000-0000-00001E000000}"/>
    <cellStyle name="Normal 14 3 2" xfId="11" xr:uid="{00000000-0005-0000-0000-00001F000000}"/>
    <cellStyle name="Normal 15" xfId="29" xr:uid="{00000000-0005-0000-0000-000020000000}"/>
    <cellStyle name="Normal 15 2" xfId="32" xr:uid="{00000000-0005-0000-0000-000021000000}"/>
    <cellStyle name="Normal 18 2" xfId="27" xr:uid="{00000000-0005-0000-0000-000022000000}"/>
    <cellStyle name="Normal 18 3" xfId="51" xr:uid="{00000000-0005-0000-0000-000023000000}"/>
    <cellStyle name="Normal 2" xfId="1" xr:uid="{00000000-0005-0000-0000-000024000000}"/>
    <cellStyle name="Normal 2 10 2" xfId="87" xr:uid="{B1384D27-0378-426A-BFD1-C54BE9BBBBFC}"/>
    <cellStyle name="Normal 2 10 3" xfId="26" xr:uid="{00000000-0005-0000-0000-000025000000}"/>
    <cellStyle name="Normal 2 100" xfId="65" xr:uid="{00000000-0005-0000-0000-000026000000}"/>
    <cellStyle name="Normal 2 100 6" xfId="48" xr:uid="{00000000-0005-0000-0000-000027000000}"/>
    <cellStyle name="Normal 2 100 6 3" xfId="7" xr:uid="{00000000-0005-0000-0000-000028000000}"/>
    <cellStyle name="Normal 2 2" xfId="82" xr:uid="{00000000-0005-0000-0000-000029000000}"/>
    <cellStyle name="Normal 2 2 4 2" xfId="53" xr:uid="{00000000-0005-0000-0000-00002A000000}"/>
    <cellStyle name="Normal 2 3" xfId="84" xr:uid="{00000000-0005-0000-0000-00002B000000}"/>
    <cellStyle name="Normal 2 3 6" xfId="34" xr:uid="{00000000-0005-0000-0000-00002C000000}"/>
    <cellStyle name="Normal 2 4" xfId="78" xr:uid="{00000000-0005-0000-0000-00002D000000}"/>
    <cellStyle name="Normal 2 5" xfId="97" xr:uid="{82B31307-E0E3-459B-AF79-CCBAE2A33570}"/>
    <cellStyle name="Normal 2 6 2" xfId="95" xr:uid="{6292115F-03E5-4D1A-8856-96008B153F48}"/>
    <cellStyle name="Normal 2 6 6" xfId="33" xr:uid="{00000000-0005-0000-0000-00002E000000}"/>
    <cellStyle name="Normal 2 9" xfId="67" xr:uid="{00000000-0005-0000-0000-00002F000000}"/>
    <cellStyle name="Normal 2 9 2" xfId="10" xr:uid="{00000000-0005-0000-0000-000030000000}"/>
    <cellStyle name="Normal 22" xfId="44" xr:uid="{00000000-0005-0000-0000-000031000000}"/>
    <cellStyle name="Normal 23" xfId="37" xr:uid="{00000000-0005-0000-0000-000032000000}"/>
    <cellStyle name="Normal 3" xfId="2" xr:uid="{00000000-0005-0000-0000-000033000000}"/>
    <cellStyle name="Normal 3 2" xfId="75" xr:uid="{00000000-0005-0000-0000-000034000000}"/>
    <cellStyle name="Normal 3 2 2" xfId="88" xr:uid="{347F706D-CDCD-4323-B712-C37993BD9A5D}"/>
    <cellStyle name="Normal 3 3" xfId="79" xr:uid="{00000000-0005-0000-0000-000035000000}"/>
    <cellStyle name="Normal 4" xfId="72" xr:uid="{00000000-0005-0000-0000-000036000000}"/>
    <cellStyle name="Normal 4 2" xfId="80" xr:uid="{00000000-0005-0000-0000-000037000000}"/>
    <cellStyle name="Normal 47 6" xfId="15" xr:uid="{00000000-0005-0000-0000-000038000000}"/>
    <cellStyle name="Normal 5" xfId="81" xr:uid="{00000000-0005-0000-0000-000039000000}"/>
    <cellStyle name="Normal 5 2 2" xfId="20" xr:uid="{00000000-0005-0000-0000-00003A000000}"/>
    <cellStyle name="Normal 50 6" xfId="41" xr:uid="{00000000-0005-0000-0000-00003B000000}"/>
    <cellStyle name="Normal 531" xfId="86" xr:uid="{3F1F463D-EF1E-4E26-8B21-0CEEB15BE9CD}"/>
    <cellStyle name="Normal 540" xfId="16" xr:uid="{00000000-0005-0000-0000-00003C000000}"/>
    <cellStyle name="Normal 6" xfId="83" xr:uid="{00000000-0005-0000-0000-00003D000000}"/>
    <cellStyle name="Normal 8 2 2" xfId="30" xr:uid="{00000000-0005-0000-0000-00003E000000}"/>
    <cellStyle name="Normal 8 3 2" xfId="31" xr:uid="{00000000-0005-0000-0000-00003F000000}"/>
    <cellStyle name="Normal 9 2 2" xfId="21" xr:uid="{00000000-0005-0000-0000-000040000000}"/>
    <cellStyle name="Normal 9 3 2" xfId="23" xr:uid="{00000000-0005-0000-0000-000041000000}"/>
    <cellStyle name="Normal_Loans &amp; Impairment" xfId="96" xr:uid="{0D598776-37BE-4D7E-951A-D091B4177CBD}"/>
    <cellStyle name="Normal_Q1 Interim report" xfId="8" xr:uid="{00000000-0005-0000-0000-000042000000}"/>
    <cellStyle name="Normal_Q1 Interim report 2" xfId="90" xr:uid="{8046899F-28F6-4CB9-A9B7-1BBBDE6197FC}"/>
    <cellStyle name="Normal_Q1 Interim report 3" xfId="92" xr:uid="{7B624D4A-0B06-4F1B-840A-3FBF6A3C1C41}"/>
    <cellStyle name="Normal_Unibank" xfId="36" xr:uid="{00000000-0005-0000-0000-000044000000}"/>
    <cellStyle name="Normal_Unibank 2 2" xfId="38" xr:uid="{00000000-0005-0000-0000-000045000000}"/>
    <cellStyle name="optionalExposure" xfId="56" xr:uid="{00000000-0005-0000-0000-000046000000}"/>
    <cellStyle name="optionalExposure 2" xfId="69" xr:uid="{00000000-0005-0000-0000-000047000000}"/>
    <cellStyle name="Percent" xfId="68" builtinId="5"/>
    <cellStyle name="Percent 10 2" xfId="28" xr:uid="{00000000-0005-0000-0000-000049000000}"/>
    <cellStyle name="Percent 10 3" xfId="59" xr:uid="{00000000-0005-0000-0000-00004A000000}"/>
    <cellStyle name="Percent 13" xfId="47" xr:uid="{00000000-0005-0000-0000-00004B000000}"/>
    <cellStyle name="Percent 2" xfId="3" xr:uid="{00000000-0005-0000-0000-00004C000000}"/>
    <cellStyle name="Percent 2 2" xfId="89" xr:uid="{3C5729AA-2AAE-441C-8A11-BE81094CA190}"/>
    <cellStyle name="Percent 2 2 6" xfId="35" xr:uid="{00000000-0005-0000-0000-00004D000000}"/>
    <cellStyle name="Percent 2 2 7" xfId="9" xr:uid="{00000000-0005-0000-0000-00004E000000}"/>
    <cellStyle name="Percent 2 3" xfId="39" xr:uid="{00000000-0005-0000-0000-00004F000000}"/>
    <cellStyle name="Percent 2 3 2" xfId="74" xr:uid="{00000000-0005-0000-0000-000050000000}"/>
    <cellStyle name="Percent 2 4" xfId="98" xr:uid="{315EACB3-F6C7-4060-A853-DAE42F044501}"/>
    <cellStyle name="Percent 3" xfId="94" xr:uid="{0EEC73A8-6978-4C07-9F5D-9E64C440F739}"/>
    <cellStyle name="Percent 3 11" xfId="66" xr:uid="{00000000-0005-0000-0000-000051000000}"/>
    <cellStyle name="Percent 5" xfId="91" xr:uid="{29D1F0A5-9F47-4A78-BD4B-155D1717DCD8}"/>
    <cellStyle name="Percent 7 2 2" xfId="22" xr:uid="{00000000-0005-0000-0000-000052000000}"/>
    <cellStyle name="Percent 7 3 2" xfId="24" xr:uid="{00000000-0005-0000-0000-000053000000}"/>
    <cellStyle name="Percent 8 2 4 3" xfId="6" xr:uid="{00000000-0005-0000-0000-000054000000}"/>
    <cellStyle name="Percent 9 2 3" xfId="18" xr:uid="{00000000-0005-0000-0000-000055000000}"/>
    <cellStyle name="Procent" xfId="93" xr:uid="{071151F7-B41C-4DDD-9C75-6764AB811F69}"/>
    <cellStyle name="Tusental 3" xfId="71" xr:uid="{00000000-0005-0000-0000-000056000000}"/>
  </cellStyles>
  <dxfs count="0"/>
  <tableStyles count="0" defaultTableStyle="TableStyleMedium2" defaultPivotStyle="PivotStyleLight16"/>
  <colors>
    <mruColors>
      <color rgb="FF000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externalLink" Target="externalLinks/externalLink60.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externalLink" Target="externalLinks/externalLink6.xml"/><Relationship Id="rId68" Type="http://schemas.openxmlformats.org/officeDocument/2006/relationships/externalLink" Target="externalLinks/externalLink11.xml"/><Relationship Id="rId84" Type="http://schemas.openxmlformats.org/officeDocument/2006/relationships/externalLink" Target="externalLinks/externalLink27.xml"/><Relationship Id="rId89" Type="http://schemas.openxmlformats.org/officeDocument/2006/relationships/externalLink" Target="externalLinks/externalLink32.xml"/><Relationship Id="rId112" Type="http://schemas.openxmlformats.org/officeDocument/2006/relationships/externalLink" Target="externalLinks/externalLink55.xml"/><Relationship Id="rId133" Type="http://schemas.openxmlformats.org/officeDocument/2006/relationships/externalLink" Target="externalLinks/externalLink76.xml"/><Relationship Id="rId138" Type="http://schemas.openxmlformats.org/officeDocument/2006/relationships/externalLink" Target="externalLinks/externalLink81.xml"/><Relationship Id="rId154" Type="http://schemas.openxmlformats.org/officeDocument/2006/relationships/externalLink" Target="externalLinks/externalLink97.xml"/><Relationship Id="rId159" Type="http://schemas.openxmlformats.org/officeDocument/2006/relationships/externalLink" Target="externalLinks/externalLink102.xml"/><Relationship Id="rId175" Type="http://schemas.openxmlformats.org/officeDocument/2006/relationships/externalLink" Target="externalLinks/externalLink118.xml"/><Relationship Id="rId170" Type="http://schemas.openxmlformats.org/officeDocument/2006/relationships/externalLink" Target="externalLinks/externalLink113.xml"/><Relationship Id="rId191" Type="http://schemas.openxmlformats.org/officeDocument/2006/relationships/customXml" Target="../customXml/item2.xml"/><Relationship Id="rId16" Type="http://schemas.openxmlformats.org/officeDocument/2006/relationships/worksheet" Target="worksheets/sheet16.xml"/><Relationship Id="rId107" Type="http://schemas.openxmlformats.org/officeDocument/2006/relationships/externalLink" Target="externalLinks/externalLink50.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externalLink" Target="externalLinks/externalLink1.xml"/><Relationship Id="rId74" Type="http://schemas.openxmlformats.org/officeDocument/2006/relationships/externalLink" Target="externalLinks/externalLink17.xml"/><Relationship Id="rId79" Type="http://schemas.openxmlformats.org/officeDocument/2006/relationships/externalLink" Target="externalLinks/externalLink22.xml"/><Relationship Id="rId102" Type="http://schemas.openxmlformats.org/officeDocument/2006/relationships/externalLink" Target="externalLinks/externalLink45.xml"/><Relationship Id="rId123" Type="http://schemas.openxmlformats.org/officeDocument/2006/relationships/externalLink" Target="externalLinks/externalLink66.xml"/><Relationship Id="rId128" Type="http://schemas.openxmlformats.org/officeDocument/2006/relationships/externalLink" Target="externalLinks/externalLink71.xml"/><Relationship Id="rId144" Type="http://schemas.openxmlformats.org/officeDocument/2006/relationships/externalLink" Target="externalLinks/externalLink87.xml"/><Relationship Id="rId149" Type="http://schemas.openxmlformats.org/officeDocument/2006/relationships/externalLink" Target="externalLinks/externalLink92.xml"/><Relationship Id="rId5" Type="http://schemas.openxmlformats.org/officeDocument/2006/relationships/worksheet" Target="worksheets/sheet5.xml"/><Relationship Id="rId90" Type="http://schemas.openxmlformats.org/officeDocument/2006/relationships/externalLink" Target="externalLinks/externalLink33.xml"/><Relationship Id="rId95" Type="http://schemas.openxmlformats.org/officeDocument/2006/relationships/externalLink" Target="externalLinks/externalLink38.xml"/><Relationship Id="rId160" Type="http://schemas.openxmlformats.org/officeDocument/2006/relationships/externalLink" Target="externalLinks/externalLink103.xml"/><Relationship Id="rId165" Type="http://schemas.openxmlformats.org/officeDocument/2006/relationships/externalLink" Target="externalLinks/externalLink108.xml"/><Relationship Id="rId181" Type="http://schemas.openxmlformats.org/officeDocument/2006/relationships/externalLink" Target="externalLinks/externalLink124.xml"/><Relationship Id="rId186" Type="http://schemas.openxmlformats.org/officeDocument/2006/relationships/theme" Target="theme/theme1.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externalLink" Target="externalLinks/externalLink7.xml"/><Relationship Id="rId69" Type="http://schemas.openxmlformats.org/officeDocument/2006/relationships/externalLink" Target="externalLinks/externalLink12.xml"/><Relationship Id="rId113" Type="http://schemas.openxmlformats.org/officeDocument/2006/relationships/externalLink" Target="externalLinks/externalLink56.xml"/><Relationship Id="rId118" Type="http://schemas.openxmlformats.org/officeDocument/2006/relationships/externalLink" Target="externalLinks/externalLink61.xml"/><Relationship Id="rId134" Type="http://schemas.openxmlformats.org/officeDocument/2006/relationships/externalLink" Target="externalLinks/externalLink77.xml"/><Relationship Id="rId139" Type="http://schemas.openxmlformats.org/officeDocument/2006/relationships/externalLink" Target="externalLinks/externalLink82.xml"/><Relationship Id="rId80" Type="http://schemas.openxmlformats.org/officeDocument/2006/relationships/externalLink" Target="externalLinks/externalLink23.xml"/><Relationship Id="rId85" Type="http://schemas.openxmlformats.org/officeDocument/2006/relationships/externalLink" Target="externalLinks/externalLink28.xml"/><Relationship Id="rId150" Type="http://schemas.openxmlformats.org/officeDocument/2006/relationships/externalLink" Target="externalLinks/externalLink93.xml"/><Relationship Id="rId155" Type="http://schemas.openxmlformats.org/officeDocument/2006/relationships/externalLink" Target="externalLinks/externalLink98.xml"/><Relationship Id="rId171" Type="http://schemas.openxmlformats.org/officeDocument/2006/relationships/externalLink" Target="externalLinks/externalLink114.xml"/><Relationship Id="rId176" Type="http://schemas.openxmlformats.org/officeDocument/2006/relationships/externalLink" Target="externalLinks/externalLink119.xml"/><Relationship Id="rId192" Type="http://schemas.openxmlformats.org/officeDocument/2006/relationships/customXml" Target="../customXml/item3.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externalLink" Target="externalLinks/externalLink2.xml"/><Relationship Id="rId103" Type="http://schemas.openxmlformats.org/officeDocument/2006/relationships/externalLink" Target="externalLinks/externalLink46.xml"/><Relationship Id="rId108" Type="http://schemas.openxmlformats.org/officeDocument/2006/relationships/externalLink" Target="externalLinks/externalLink51.xml"/><Relationship Id="rId124" Type="http://schemas.openxmlformats.org/officeDocument/2006/relationships/externalLink" Target="externalLinks/externalLink67.xml"/><Relationship Id="rId129" Type="http://schemas.openxmlformats.org/officeDocument/2006/relationships/externalLink" Target="externalLinks/externalLink72.xml"/><Relationship Id="rId54" Type="http://schemas.openxmlformats.org/officeDocument/2006/relationships/worksheet" Target="worksheets/sheet54.xml"/><Relationship Id="rId70" Type="http://schemas.openxmlformats.org/officeDocument/2006/relationships/externalLink" Target="externalLinks/externalLink13.xml"/><Relationship Id="rId75" Type="http://schemas.openxmlformats.org/officeDocument/2006/relationships/externalLink" Target="externalLinks/externalLink18.xml"/><Relationship Id="rId91" Type="http://schemas.openxmlformats.org/officeDocument/2006/relationships/externalLink" Target="externalLinks/externalLink34.xml"/><Relationship Id="rId96" Type="http://schemas.openxmlformats.org/officeDocument/2006/relationships/externalLink" Target="externalLinks/externalLink39.xml"/><Relationship Id="rId140" Type="http://schemas.openxmlformats.org/officeDocument/2006/relationships/externalLink" Target="externalLinks/externalLink83.xml"/><Relationship Id="rId145" Type="http://schemas.openxmlformats.org/officeDocument/2006/relationships/externalLink" Target="externalLinks/externalLink88.xml"/><Relationship Id="rId161" Type="http://schemas.openxmlformats.org/officeDocument/2006/relationships/externalLink" Target="externalLinks/externalLink104.xml"/><Relationship Id="rId166" Type="http://schemas.openxmlformats.org/officeDocument/2006/relationships/externalLink" Target="externalLinks/externalLink109.xml"/><Relationship Id="rId182" Type="http://schemas.openxmlformats.org/officeDocument/2006/relationships/externalLink" Target="externalLinks/externalLink125.xml"/><Relationship Id="rId18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externalLink" Target="externalLinks/externalLink57.xml"/><Relationship Id="rId119" Type="http://schemas.openxmlformats.org/officeDocument/2006/relationships/externalLink" Target="externalLinks/externalLink62.xml"/><Relationship Id="rId44" Type="http://schemas.openxmlformats.org/officeDocument/2006/relationships/worksheet" Target="worksheets/sheet44.xml"/><Relationship Id="rId60" Type="http://schemas.openxmlformats.org/officeDocument/2006/relationships/externalLink" Target="externalLinks/externalLink3.xml"/><Relationship Id="rId65" Type="http://schemas.openxmlformats.org/officeDocument/2006/relationships/externalLink" Target="externalLinks/externalLink8.xml"/><Relationship Id="rId81" Type="http://schemas.openxmlformats.org/officeDocument/2006/relationships/externalLink" Target="externalLinks/externalLink24.xml"/><Relationship Id="rId86" Type="http://schemas.openxmlformats.org/officeDocument/2006/relationships/externalLink" Target="externalLinks/externalLink29.xml"/><Relationship Id="rId130" Type="http://schemas.openxmlformats.org/officeDocument/2006/relationships/externalLink" Target="externalLinks/externalLink73.xml"/><Relationship Id="rId135" Type="http://schemas.openxmlformats.org/officeDocument/2006/relationships/externalLink" Target="externalLinks/externalLink78.xml"/><Relationship Id="rId151" Type="http://schemas.openxmlformats.org/officeDocument/2006/relationships/externalLink" Target="externalLinks/externalLink94.xml"/><Relationship Id="rId156" Type="http://schemas.openxmlformats.org/officeDocument/2006/relationships/externalLink" Target="externalLinks/externalLink99.xml"/><Relationship Id="rId177" Type="http://schemas.openxmlformats.org/officeDocument/2006/relationships/externalLink" Target="externalLinks/externalLink120.xml"/><Relationship Id="rId172" Type="http://schemas.openxmlformats.org/officeDocument/2006/relationships/externalLink" Target="externalLinks/externalLink11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externalLink" Target="externalLinks/externalLink52.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9.xml"/><Relationship Id="rId97" Type="http://schemas.openxmlformats.org/officeDocument/2006/relationships/externalLink" Target="externalLinks/externalLink40.xml"/><Relationship Id="rId104" Type="http://schemas.openxmlformats.org/officeDocument/2006/relationships/externalLink" Target="externalLinks/externalLink47.xml"/><Relationship Id="rId120" Type="http://schemas.openxmlformats.org/officeDocument/2006/relationships/externalLink" Target="externalLinks/externalLink63.xml"/><Relationship Id="rId125" Type="http://schemas.openxmlformats.org/officeDocument/2006/relationships/externalLink" Target="externalLinks/externalLink68.xml"/><Relationship Id="rId141" Type="http://schemas.openxmlformats.org/officeDocument/2006/relationships/externalLink" Target="externalLinks/externalLink84.xml"/><Relationship Id="rId146" Type="http://schemas.openxmlformats.org/officeDocument/2006/relationships/externalLink" Target="externalLinks/externalLink89.xml"/><Relationship Id="rId167" Type="http://schemas.openxmlformats.org/officeDocument/2006/relationships/externalLink" Target="externalLinks/externalLink110.xml"/><Relationship Id="rId188"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externalLink" Target="externalLinks/externalLink14.xml"/><Relationship Id="rId92" Type="http://schemas.openxmlformats.org/officeDocument/2006/relationships/externalLink" Target="externalLinks/externalLink35.xml"/><Relationship Id="rId162" Type="http://schemas.openxmlformats.org/officeDocument/2006/relationships/externalLink" Target="externalLinks/externalLink105.xml"/><Relationship Id="rId183" Type="http://schemas.openxmlformats.org/officeDocument/2006/relationships/externalLink" Target="externalLinks/externalLink126.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externalLink" Target="externalLinks/externalLink9.xml"/><Relationship Id="rId87" Type="http://schemas.openxmlformats.org/officeDocument/2006/relationships/externalLink" Target="externalLinks/externalLink30.xml"/><Relationship Id="rId110" Type="http://schemas.openxmlformats.org/officeDocument/2006/relationships/externalLink" Target="externalLinks/externalLink53.xml"/><Relationship Id="rId115" Type="http://schemas.openxmlformats.org/officeDocument/2006/relationships/externalLink" Target="externalLinks/externalLink58.xml"/><Relationship Id="rId131" Type="http://schemas.openxmlformats.org/officeDocument/2006/relationships/externalLink" Target="externalLinks/externalLink74.xml"/><Relationship Id="rId136" Type="http://schemas.openxmlformats.org/officeDocument/2006/relationships/externalLink" Target="externalLinks/externalLink79.xml"/><Relationship Id="rId157" Type="http://schemas.openxmlformats.org/officeDocument/2006/relationships/externalLink" Target="externalLinks/externalLink100.xml"/><Relationship Id="rId178" Type="http://schemas.openxmlformats.org/officeDocument/2006/relationships/externalLink" Target="externalLinks/externalLink121.xml"/><Relationship Id="rId61" Type="http://schemas.openxmlformats.org/officeDocument/2006/relationships/externalLink" Target="externalLinks/externalLink4.xml"/><Relationship Id="rId82" Type="http://schemas.openxmlformats.org/officeDocument/2006/relationships/externalLink" Target="externalLinks/externalLink25.xml"/><Relationship Id="rId152" Type="http://schemas.openxmlformats.org/officeDocument/2006/relationships/externalLink" Target="externalLinks/externalLink95.xml"/><Relationship Id="rId173" Type="http://schemas.openxmlformats.org/officeDocument/2006/relationships/externalLink" Target="externalLinks/externalLink116.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externalLink" Target="externalLinks/externalLink20.xml"/><Relationship Id="rId100" Type="http://schemas.openxmlformats.org/officeDocument/2006/relationships/externalLink" Target="externalLinks/externalLink43.xml"/><Relationship Id="rId105" Type="http://schemas.openxmlformats.org/officeDocument/2006/relationships/externalLink" Target="externalLinks/externalLink48.xml"/><Relationship Id="rId126" Type="http://schemas.openxmlformats.org/officeDocument/2006/relationships/externalLink" Target="externalLinks/externalLink69.xml"/><Relationship Id="rId147" Type="http://schemas.openxmlformats.org/officeDocument/2006/relationships/externalLink" Target="externalLinks/externalLink90.xml"/><Relationship Id="rId168" Type="http://schemas.openxmlformats.org/officeDocument/2006/relationships/externalLink" Target="externalLinks/externalLink11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externalLink" Target="externalLinks/externalLink15.xml"/><Relationship Id="rId93" Type="http://schemas.openxmlformats.org/officeDocument/2006/relationships/externalLink" Target="externalLinks/externalLink36.xml"/><Relationship Id="rId98" Type="http://schemas.openxmlformats.org/officeDocument/2006/relationships/externalLink" Target="externalLinks/externalLink41.xml"/><Relationship Id="rId121" Type="http://schemas.openxmlformats.org/officeDocument/2006/relationships/externalLink" Target="externalLinks/externalLink64.xml"/><Relationship Id="rId142" Type="http://schemas.openxmlformats.org/officeDocument/2006/relationships/externalLink" Target="externalLinks/externalLink85.xml"/><Relationship Id="rId163" Type="http://schemas.openxmlformats.org/officeDocument/2006/relationships/externalLink" Target="externalLinks/externalLink106.xml"/><Relationship Id="rId184" Type="http://schemas.openxmlformats.org/officeDocument/2006/relationships/externalLink" Target="externalLinks/externalLink127.xml"/><Relationship Id="rId189" Type="http://schemas.openxmlformats.org/officeDocument/2006/relationships/calcChain" Target="calcChain.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externalLink" Target="externalLinks/externalLink10.xml"/><Relationship Id="rId116" Type="http://schemas.openxmlformats.org/officeDocument/2006/relationships/externalLink" Target="externalLinks/externalLink59.xml"/><Relationship Id="rId137" Type="http://schemas.openxmlformats.org/officeDocument/2006/relationships/externalLink" Target="externalLinks/externalLink80.xml"/><Relationship Id="rId158" Type="http://schemas.openxmlformats.org/officeDocument/2006/relationships/externalLink" Target="externalLinks/externalLink101.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externalLink" Target="externalLinks/externalLink5.xml"/><Relationship Id="rId83" Type="http://schemas.openxmlformats.org/officeDocument/2006/relationships/externalLink" Target="externalLinks/externalLink26.xml"/><Relationship Id="rId88" Type="http://schemas.openxmlformats.org/officeDocument/2006/relationships/externalLink" Target="externalLinks/externalLink31.xml"/><Relationship Id="rId111" Type="http://schemas.openxmlformats.org/officeDocument/2006/relationships/externalLink" Target="externalLinks/externalLink54.xml"/><Relationship Id="rId132" Type="http://schemas.openxmlformats.org/officeDocument/2006/relationships/externalLink" Target="externalLinks/externalLink75.xml"/><Relationship Id="rId153" Type="http://schemas.openxmlformats.org/officeDocument/2006/relationships/externalLink" Target="externalLinks/externalLink96.xml"/><Relationship Id="rId174" Type="http://schemas.openxmlformats.org/officeDocument/2006/relationships/externalLink" Target="externalLinks/externalLink117.xml"/><Relationship Id="rId179" Type="http://schemas.openxmlformats.org/officeDocument/2006/relationships/externalLink" Target="externalLinks/externalLink122.xml"/><Relationship Id="rId190" Type="http://schemas.openxmlformats.org/officeDocument/2006/relationships/customXml" Target="../customXml/item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externalLink" Target="externalLinks/externalLink49.xml"/><Relationship Id="rId127" Type="http://schemas.openxmlformats.org/officeDocument/2006/relationships/externalLink" Target="externalLinks/externalLink70.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externalLink" Target="externalLinks/externalLink16.xml"/><Relationship Id="rId78" Type="http://schemas.openxmlformats.org/officeDocument/2006/relationships/externalLink" Target="externalLinks/externalLink21.xml"/><Relationship Id="rId94" Type="http://schemas.openxmlformats.org/officeDocument/2006/relationships/externalLink" Target="externalLinks/externalLink37.xml"/><Relationship Id="rId99" Type="http://schemas.openxmlformats.org/officeDocument/2006/relationships/externalLink" Target="externalLinks/externalLink42.xml"/><Relationship Id="rId101" Type="http://schemas.openxmlformats.org/officeDocument/2006/relationships/externalLink" Target="externalLinks/externalLink44.xml"/><Relationship Id="rId122" Type="http://schemas.openxmlformats.org/officeDocument/2006/relationships/externalLink" Target="externalLinks/externalLink65.xml"/><Relationship Id="rId143" Type="http://schemas.openxmlformats.org/officeDocument/2006/relationships/externalLink" Target="externalLinks/externalLink86.xml"/><Relationship Id="rId148" Type="http://schemas.openxmlformats.org/officeDocument/2006/relationships/externalLink" Target="externalLinks/externalLink91.xml"/><Relationship Id="rId164" Type="http://schemas.openxmlformats.org/officeDocument/2006/relationships/externalLink" Target="externalLinks/externalLink107.xml"/><Relationship Id="rId169" Type="http://schemas.openxmlformats.org/officeDocument/2006/relationships/externalLink" Target="externalLinks/externalLink112.xml"/><Relationship Id="rId185" Type="http://schemas.openxmlformats.org/officeDocument/2006/relationships/externalLink" Target="externalLinks/externalLink128.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externalLink" Target="externalLinks/externalLink12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5.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16.xml"/><Relationship Id="rId1" Type="http://schemas.openxmlformats.org/officeDocument/2006/relationships/themeOverride" Target="../theme/themeOverrid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'lending by sector'!$B$3</c:f>
              <c:strCache>
                <c:ptCount val="1"/>
                <c:pt idx="0">
                  <c:v>Corporate</c:v>
                </c:pt>
              </c:strCache>
            </c:strRef>
          </c:tx>
          <c:spPr>
            <a:solidFill>
              <a:schemeClr val="accent1"/>
            </a:solidFill>
            <a:ln>
              <a:noFill/>
            </a:ln>
            <a:effectLst/>
          </c:spPr>
          <c:invertIfNegative val="0"/>
          <c:cat>
            <c:strRef>
              <c:f>'lending by sector'!$A$14:$A$34</c:f>
              <c:strCache>
                <c:ptCount val="21"/>
                <c:pt idx="0">
                  <c:v>Q2/15</c:v>
                </c:pt>
                <c:pt idx="1">
                  <c:v>Q3/15</c:v>
                </c:pt>
                <c:pt idx="2">
                  <c:v>Q4/15</c:v>
                </c:pt>
                <c:pt idx="3">
                  <c:v>Q1/16</c:v>
                </c:pt>
                <c:pt idx="4">
                  <c:v>Q2/16</c:v>
                </c:pt>
                <c:pt idx="5">
                  <c:v>Q3/16</c:v>
                </c:pt>
                <c:pt idx="6">
                  <c:v>Q4/16</c:v>
                </c:pt>
                <c:pt idx="7">
                  <c:v>Q1/17</c:v>
                </c:pt>
                <c:pt idx="8">
                  <c:v>Q2/17</c:v>
                </c:pt>
                <c:pt idx="9">
                  <c:v>Q3/17</c:v>
                </c:pt>
                <c:pt idx="10">
                  <c:v>Q4/17</c:v>
                </c:pt>
                <c:pt idx="11">
                  <c:v>Q1/18**</c:v>
                </c:pt>
                <c:pt idx="12">
                  <c:v>Q2/18</c:v>
                </c:pt>
                <c:pt idx="13">
                  <c:v>Q3/18</c:v>
                </c:pt>
                <c:pt idx="14">
                  <c:v>Q4/18</c:v>
                </c:pt>
                <c:pt idx="15">
                  <c:v>Q1/19</c:v>
                </c:pt>
                <c:pt idx="16">
                  <c:v>Q2/19</c:v>
                </c:pt>
                <c:pt idx="17">
                  <c:v>Q3/19</c:v>
                </c:pt>
                <c:pt idx="18">
                  <c:v>Q4/19</c:v>
                </c:pt>
                <c:pt idx="19">
                  <c:v>Q1/20</c:v>
                </c:pt>
                <c:pt idx="20">
                  <c:v>Q2/20</c:v>
                </c:pt>
              </c:strCache>
            </c:strRef>
          </c:cat>
          <c:val>
            <c:numRef>
              <c:f>'lending by sector'!$B$14:$B$34</c:f>
              <c:numCache>
                <c:formatCode>#,##0</c:formatCode>
                <c:ptCount val="21"/>
                <c:pt idx="0">
                  <c:v>147.4377713990113</c:v>
                </c:pt>
                <c:pt idx="1">
                  <c:v>146.06525389121373</c:v>
                </c:pt>
                <c:pt idx="2">
                  <c:v>145.26866887731182</c:v>
                </c:pt>
                <c:pt idx="3">
                  <c:v>143.54878025743486</c:v>
                </c:pt>
                <c:pt idx="4">
                  <c:v>143.11938331443403</c:v>
                </c:pt>
                <c:pt idx="5">
                  <c:v>135.61674948061395</c:v>
                </c:pt>
                <c:pt idx="6">
                  <c:v>133.78792034895963</c:v>
                </c:pt>
                <c:pt idx="7">
                  <c:v>135.07618043344465</c:v>
                </c:pt>
                <c:pt idx="8">
                  <c:v>133.25030835000001</c:v>
                </c:pt>
                <c:pt idx="9">
                  <c:v>132.10629931</c:v>
                </c:pt>
                <c:pt idx="10">
                  <c:v>130.71611482</c:v>
                </c:pt>
                <c:pt idx="11">
                  <c:v>128.66556386532065</c:v>
                </c:pt>
                <c:pt idx="12">
                  <c:v>131.41827084452999</c:v>
                </c:pt>
                <c:pt idx="13">
                  <c:v>131.27306471083998</c:v>
                </c:pt>
                <c:pt idx="14">
                  <c:v>130.71686340611998</c:v>
                </c:pt>
                <c:pt idx="15">
                  <c:v>133.02087509371998</c:v>
                </c:pt>
                <c:pt idx="16">
                  <c:v>132.29207485412002</c:v>
                </c:pt>
                <c:pt idx="17">
                  <c:v>131.46601130350001</c:v>
                </c:pt>
                <c:pt idx="18">
                  <c:v>132.62464494895002</c:v>
                </c:pt>
                <c:pt idx="19">
                  <c:v>131.43112524751999</c:v>
                </c:pt>
                <c:pt idx="20">
                  <c:v>133.89288135496997</c:v>
                </c:pt>
              </c:numCache>
            </c:numRef>
          </c:val>
          <c:extLst>
            <c:ext xmlns:c16="http://schemas.microsoft.com/office/drawing/2014/chart" uri="{C3380CC4-5D6E-409C-BE32-E72D297353CC}">
              <c16:uniqueId val="{00000000-30CC-4BE1-BBE0-0E1C0438C384}"/>
            </c:ext>
          </c:extLst>
        </c:ser>
        <c:ser>
          <c:idx val="1"/>
          <c:order val="1"/>
          <c:tx>
            <c:strRef>
              <c:f>'lending by sector'!$C$3</c:f>
              <c:strCache>
                <c:ptCount val="1"/>
                <c:pt idx="0">
                  <c:v>Mortgage</c:v>
                </c:pt>
              </c:strCache>
            </c:strRef>
          </c:tx>
          <c:spPr>
            <a:solidFill>
              <a:schemeClr val="accent2"/>
            </a:solidFill>
            <a:ln>
              <a:noFill/>
            </a:ln>
            <a:effectLst/>
          </c:spPr>
          <c:invertIfNegative val="0"/>
          <c:cat>
            <c:strRef>
              <c:f>'lending by sector'!$A$14:$A$34</c:f>
              <c:strCache>
                <c:ptCount val="21"/>
                <c:pt idx="0">
                  <c:v>Q2/15</c:v>
                </c:pt>
                <c:pt idx="1">
                  <c:v>Q3/15</c:v>
                </c:pt>
                <c:pt idx="2">
                  <c:v>Q4/15</c:v>
                </c:pt>
                <c:pt idx="3">
                  <c:v>Q1/16</c:v>
                </c:pt>
                <c:pt idx="4">
                  <c:v>Q2/16</c:v>
                </c:pt>
                <c:pt idx="5">
                  <c:v>Q3/16</c:v>
                </c:pt>
                <c:pt idx="6">
                  <c:v>Q4/16</c:v>
                </c:pt>
                <c:pt idx="7">
                  <c:v>Q1/17</c:v>
                </c:pt>
                <c:pt idx="8">
                  <c:v>Q2/17</c:v>
                </c:pt>
                <c:pt idx="9">
                  <c:v>Q3/17</c:v>
                </c:pt>
                <c:pt idx="10">
                  <c:v>Q4/17</c:v>
                </c:pt>
                <c:pt idx="11">
                  <c:v>Q1/18**</c:v>
                </c:pt>
                <c:pt idx="12">
                  <c:v>Q2/18</c:v>
                </c:pt>
                <c:pt idx="13">
                  <c:v>Q3/18</c:v>
                </c:pt>
                <c:pt idx="14">
                  <c:v>Q4/18</c:v>
                </c:pt>
                <c:pt idx="15">
                  <c:v>Q1/19</c:v>
                </c:pt>
                <c:pt idx="16">
                  <c:v>Q2/19</c:v>
                </c:pt>
                <c:pt idx="17">
                  <c:v>Q3/19</c:v>
                </c:pt>
                <c:pt idx="18">
                  <c:v>Q4/19</c:v>
                </c:pt>
                <c:pt idx="19">
                  <c:v>Q1/20</c:v>
                </c:pt>
                <c:pt idx="20">
                  <c:v>Q2/20</c:v>
                </c:pt>
              </c:strCache>
            </c:strRef>
          </c:cat>
          <c:val>
            <c:numRef>
              <c:f>'lending by sector'!$C$14:$C$34</c:f>
              <c:numCache>
                <c:formatCode>#,##0</c:formatCode>
                <c:ptCount val="21"/>
                <c:pt idx="0">
                  <c:v>130.47011111911166</c:v>
                </c:pt>
                <c:pt idx="1">
                  <c:v>126.9985850881984</c:v>
                </c:pt>
                <c:pt idx="2">
                  <c:v>130.23153946655165</c:v>
                </c:pt>
                <c:pt idx="3">
                  <c:v>132.96892137290143</c:v>
                </c:pt>
                <c:pt idx="4">
                  <c:v>134.01874400475666</c:v>
                </c:pt>
                <c:pt idx="5">
                  <c:v>132.48569096348319</c:v>
                </c:pt>
                <c:pt idx="6">
                  <c:v>133.34060692153113</c:v>
                </c:pt>
                <c:pt idx="7">
                  <c:v>134.11164067245306</c:v>
                </c:pt>
                <c:pt idx="8">
                  <c:v>133.68191683000001</c:v>
                </c:pt>
                <c:pt idx="9">
                  <c:v>134.73789069999998</c:v>
                </c:pt>
                <c:pt idx="10">
                  <c:v>132.47711695999999</c:v>
                </c:pt>
                <c:pt idx="11">
                  <c:v>130.53787481307941</c:v>
                </c:pt>
                <c:pt idx="12">
                  <c:v>131.35802387119</c:v>
                </c:pt>
                <c:pt idx="13">
                  <c:v>132.44742941606</c:v>
                </c:pt>
                <c:pt idx="14">
                  <c:v>132.22709210359002</c:v>
                </c:pt>
                <c:pt idx="15">
                  <c:v>136.75894464826001</c:v>
                </c:pt>
                <c:pt idx="16">
                  <c:v>138.62279978706002</c:v>
                </c:pt>
                <c:pt idx="17">
                  <c:v>139.02455834269</c:v>
                </c:pt>
                <c:pt idx="18">
                  <c:v>141.78881655292</c:v>
                </c:pt>
                <c:pt idx="19">
                  <c:v>136.20837576982001</c:v>
                </c:pt>
                <c:pt idx="20">
                  <c:v>143.01398375163998</c:v>
                </c:pt>
              </c:numCache>
            </c:numRef>
          </c:val>
          <c:extLst>
            <c:ext xmlns:c16="http://schemas.microsoft.com/office/drawing/2014/chart" uri="{C3380CC4-5D6E-409C-BE32-E72D297353CC}">
              <c16:uniqueId val="{00000001-30CC-4BE1-BBE0-0E1C0438C384}"/>
            </c:ext>
          </c:extLst>
        </c:ser>
        <c:ser>
          <c:idx val="2"/>
          <c:order val="2"/>
          <c:tx>
            <c:strRef>
              <c:f>'lending by sector'!$D$3</c:f>
              <c:strCache>
                <c:ptCount val="1"/>
                <c:pt idx="0">
                  <c:v>Consumer</c:v>
                </c:pt>
              </c:strCache>
            </c:strRef>
          </c:tx>
          <c:spPr>
            <a:solidFill>
              <a:schemeClr val="accent3"/>
            </a:solidFill>
            <a:ln>
              <a:noFill/>
            </a:ln>
            <a:effectLst/>
          </c:spPr>
          <c:invertIfNegative val="0"/>
          <c:cat>
            <c:strRef>
              <c:f>'lending by sector'!$A$14:$A$34</c:f>
              <c:strCache>
                <c:ptCount val="21"/>
                <c:pt idx="0">
                  <c:v>Q2/15</c:v>
                </c:pt>
                <c:pt idx="1">
                  <c:v>Q3/15</c:v>
                </c:pt>
                <c:pt idx="2">
                  <c:v>Q4/15</c:v>
                </c:pt>
                <c:pt idx="3">
                  <c:v>Q1/16</c:v>
                </c:pt>
                <c:pt idx="4">
                  <c:v>Q2/16</c:v>
                </c:pt>
                <c:pt idx="5">
                  <c:v>Q3/16</c:v>
                </c:pt>
                <c:pt idx="6">
                  <c:v>Q4/16</c:v>
                </c:pt>
                <c:pt idx="7">
                  <c:v>Q1/17</c:v>
                </c:pt>
                <c:pt idx="8">
                  <c:v>Q2/17</c:v>
                </c:pt>
                <c:pt idx="9">
                  <c:v>Q3/17</c:v>
                </c:pt>
                <c:pt idx="10">
                  <c:v>Q4/17</c:v>
                </c:pt>
                <c:pt idx="11">
                  <c:v>Q1/18**</c:v>
                </c:pt>
                <c:pt idx="12">
                  <c:v>Q2/18</c:v>
                </c:pt>
                <c:pt idx="13">
                  <c:v>Q3/18</c:v>
                </c:pt>
                <c:pt idx="14">
                  <c:v>Q4/18</c:v>
                </c:pt>
                <c:pt idx="15">
                  <c:v>Q1/19</c:v>
                </c:pt>
                <c:pt idx="16">
                  <c:v>Q2/19</c:v>
                </c:pt>
                <c:pt idx="17">
                  <c:v>Q3/19</c:v>
                </c:pt>
                <c:pt idx="18">
                  <c:v>Q4/19</c:v>
                </c:pt>
                <c:pt idx="19">
                  <c:v>Q1/20</c:v>
                </c:pt>
                <c:pt idx="20">
                  <c:v>Q2/20</c:v>
                </c:pt>
              </c:strCache>
            </c:strRef>
          </c:cat>
          <c:val>
            <c:numRef>
              <c:f>'lending by sector'!$D$14:$D$34</c:f>
              <c:numCache>
                <c:formatCode>#,##0</c:formatCode>
                <c:ptCount val="21"/>
                <c:pt idx="0">
                  <c:v>28.114068988630052</c:v>
                </c:pt>
                <c:pt idx="1">
                  <c:v>27.996236766816811</c:v>
                </c:pt>
                <c:pt idx="2">
                  <c:v>27.918527235066406</c:v>
                </c:pt>
                <c:pt idx="3">
                  <c:v>27.623518554289621</c:v>
                </c:pt>
                <c:pt idx="4">
                  <c:v>27.698421928278758</c:v>
                </c:pt>
                <c:pt idx="5">
                  <c:v>27.486039897345165</c:v>
                </c:pt>
                <c:pt idx="6">
                  <c:v>27.758609970098743</c:v>
                </c:pt>
                <c:pt idx="7">
                  <c:v>26.83039318024306</c:v>
                </c:pt>
                <c:pt idx="8">
                  <c:v>27.125147330000004</c:v>
                </c:pt>
                <c:pt idx="9">
                  <c:v>26.504089159999999</c:v>
                </c:pt>
                <c:pt idx="10">
                  <c:v>26.107472380000001</c:v>
                </c:pt>
                <c:pt idx="11">
                  <c:v>25.460851736530003</c:v>
                </c:pt>
                <c:pt idx="12">
                  <c:v>24.950549271480003</c:v>
                </c:pt>
                <c:pt idx="13">
                  <c:v>24.950549271480003</c:v>
                </c:pt>
                <c:pt idx="14">
                  <c:v>24.802066212379998</c:v>
                </c:pt>
                <c:pt idx="15">
                  <c:v>25.804378080700001</c:v>
                </c:pt>
                <c:pt idx="16">
                  <c:v>25.858794211409997</c:v>
                </c:pt>
                <c:pt idx="17">
                  <c:v>25.683108422520018</c:v>
                </c:pt>
                <c:pt idx="18">
                  <c:v>25.375314416909998</c:v>
                </c:pt>
                <c:pt idx="19">
                  <c:v>24.113216551810002</c:v>
                </c:pt>
                <c:pt idx="20">
                  <c:v>24.212250619450003</c:v>
                </c:pt>
              </c:numCache>
            </c:numRef>
          </c:val>
          <c:extLst>
            <c:ext xmlns:c16="http://schemas.microsoft.com/office/drawing/2014/chart" uri="{C3380CC4-5D6E-409C-BE32-E72D297353CC}">
              <c16:uniqueId val="{00000002-30CC-4BE1-BBE0-0E1C0438C384}"/>
            </c:ext>
          </c:extLst>
        </c:ser>
        <c:ser>
          <c:idx val="3"/>
          <c:order val="3"/>
          <c:tx>
            <c:strRef>
              <c:f>'lending by sector'!$E$3</c:f>
              <c:strCache>
                <c:ptCount val="1"/>
                <c:pt idx="0">
                  <c:v>Reverse repos</c:v>
                </c:pt>
              </c:strCache>
            </c:strRef>
          </c:tx>
          <c:spPr>
            <a:solidFill>
              <a:schemeClr val="accent4"/>
            </a:solidFill>
            <a:ln>
              <a:noFill/>
            </a:ln>
            <a:effectLst/>
          </c:spPr>
          <c:invertIfNegative val="0"/>
          <c:cat>
            <c:strRef>
              <c:f>'lending by sector'!$A$14:$A$34</c:f>
              <c:strCache>
                <c:ptCount val="21"/>
                <c:pt idx="0">
                  <c:v>Q2/15</c:v>
                </c:pt>
                <c:pt idx="1">
                  <c:v>Q3/15</c:v>
                </c:pt>
                <c:pt idx="2">
                  <c:v>Q4/15</c:v>
                </c:pt>
                <c:pt idx="3">
                  <c:v>Q1/16</c:v>
                </c:pt>
                <c:pt idx="4">
                  <c:v>Q2/16</c:v>
                </c:pt>
                <c:pt idx="5">
                  <c:v>Q3/16</c:v>
                </c:pt>
                <c:pt idx="6">
                  <c:v>Q4/16</c:v>
                </c:pt>
                <c:pt idx="7">
                  <c:v>Q1/17</c:v>
                </c:pt>
                <c:pt idx="8">
                  <c:v>Q2/17</c:v>
                </c:pt>
                <c:pt idx="9">
                  <c:v>Q3/17</c:v>
                </c:pt>
                <c:pt idx="10">
                  <c:v>Q4/17</c:v>
                </c:pt>
                <c:pt idx="11">
                  <c:v>Q1/18**</c:v>
                </c:pt>
                <c:pt idx="12">
                  <c:v>Q2/18</c:v>
                </c:pt>
                <c:pt idx="13">
                  <c:v>Q3/18</c:v>
                </c:pt>
                <c:pt idx="14">
                  <c:v>Q4/18</c:v>
                </c:pt>
                <c:pt idx="15">
                  <c:v>Q1/19</c:v>
                </c:pt>
                <c:pt idx="16">
                  <c:v>Q2/19</c:v>
                </c:pt>
                <c:pt idx="17">
                  <c:v>Q3/19</c:v>
                </c:pt>
                <c:pt idx="18">
                  <c:v>Q4/19</c:v>
                </c:pt>
                <c:pt idx="19">
                  <c:v>Q1/20</c:v>
                </c:pt>
                <c:pt idx="20">
                  <c:v>Q2/20</c:v>
                </c:pt>
              </c:strCache>
            </c:strRef>
          </c:cat>
          <c:val>
            <c:numRef>
              <c:f>'lending by sector'!$E$14:$E$34</c:f>
              <c:numCache>
                <c:formatCode>#,##0</c:formatCode>
                <c:ptCount val="21"/>
                <c:pt idx="0">
                  <c:v>46.945017</c:v>
                </c:pt>
                <c:pt idx="1">
                  <c:v>43.784286000000002</c:v>
                </c:pt>
                <c:pt idx="2">
                  <c:v>32.27364</c:v>
                </c:pt>
                <c:pt idx="3">
                  <c:v>33.897911000000001</c:v>
                </c:pt>
                <c:pt idx="4">
                  <c:v>35.677188999999998</c:v>
                </c:pt>
                <c:pt idx="5">
                  <c:v>26.457393</c:v>
                </c:pt>
                <c:pt idx="6">
                  <c:v>19.175809999999998</c:v>
                </c:pt>
                <c:pt idx="7">
                  <c:v>20.850673</c:v>
                </c:pt>
                <c:pt idx="8">
                  <c:v>16.772660999999999</c:v>
                </c:pt>
                <c:pt idx="9">
                  <c:v>17.125460539999999</c:v>
                </c:pt>
                <c:pt idx="10">
                  <c:v>16.291809659999998</c:v>
                </c:pt>
                <c:pt idx="11">
                  <c:v>23.404632350189999</c:v>
                </c:pt>
                <c:pt idx="12">
                  <c:v>22.461380844260002</c:v>
                </c:pt>
                <c:pt idx="13">
                  <c:v>24.833017554239994</c:v>
                </c:pt>
                <c:pt idx="14">
                  <c:v>16.71068194191</c:v>
                </c:pt>
                <c:pt idx="15">
                  <c:v>24.970094079229998</c:v>
                </c:pt>
                <c:pt idx="16">
                  <c:v>23.55544340989</c:v>
                </c:pt>
                <c:pt idx="17">
                  <c:v>28.73909558495</c:v>
                </c:pt>
                <c:pt idx="18">
                  <c:v>18.888836786039999</c:v>
                </c:pt>
                <c:pt idx="19">
                  <c:v>28.925086519689994</c:v>
                </c:pt>
                <c:pt idx="20">
                  <c:v>23.511333428689998</c:v>
                </c:pt>
              </c:numCache>
            </c:numRef>
          </c:val>
          <c:extLst>
            <c:ext xmlns:c16="http://schemas.microsoft.com/office/drawing/2014/chart" uri="{C3380CC4-5D6E-409C-BE32-E72D297353CC}">
              <c16:uniqueId val="{00000003-30CC-4BE1-BBE0-0E1C0438C384}"/>
            </c:ext>
          </c:extLst>
        </c:ser>
        <c:ser>
          <c:idx val="4"/>
          <c:order val="4"/>
          <c:tx>
            <c:strRef>
              <c:f>'lending by sector'!$F$3</c:f>
              <c:strCache>
                <c:ptCount val="1"/>
                <c:pt idx="0">
                  <c:v>Public sector</c:v>
                </c:pt>
              </c:strCache>
            </c:strRef>
          </c:tx>
          <c:spPr>
            <a:solidFill>
              <a:schemeClr val="accent5"/>
            </a:solidFill>
            <a:ln>
              <a:noFill/>
            </a:ln>
            <a:effectLst/>
          </c:spPr>
          <c:invertIfNegative val="0"/>
          <c:cat>
            <c:strRef>
              <c:f>'lending by sector'!$A$14:$A$34</c:f>
              <c:strCache>
                <c:ptCount val="21"/>
                <c:pt idx="0">
                  <c:v>Q2/15</c:v>
                </c:pt>
                <c:pt idx="1">
                  <c:v>Q3/15</c:v>
                </c:pt>
                <c:pt idx="2">
                  <c:v>Q4/15</c:v>
                </c:pt>
                <c:pt idx="3">
                  <c:v>Q1/16</c:v>
                </c:pt>
                <c:pt idx="4">
                  <c:v>Q2/16</c:v>
                </c:pt>
                <c:pt idx="5">
                  <c:v>Q3/16</c:v>
                </c:pt>
                <c:pt idx="6">
                  <c:v>Q4/16</c:v>
                </c:pt>
                <c:pt idx="7">
                  <c:v>Q1/17</c:v>
                </c:pt>
                <c:pt idx="8">
                  <c:v>Q2/17</c:v>
                </c:pt>
                <c:pt idx="9">
                  <c:v>Q3/17</c:v>
                </c:pt>
                <c:pt idx="10">
                  <c:v>Q4/17</c:v>
                </c:pt>
                <c:pt idx="11">
                  <c:v>Q1/18**</c:v>
                </c:pt>
                <c:pt idx="12">
                  <c:v>Q2/18</c:v>
                </c:pt>
                <c:pt idx="13">
                  <c:v>Q3/18</c:v>
                </c:pt>
                <c:pt idx="14">
                  <c:v>Q4/18</c:v>
                </c:pt>
                <c:pt idx="15">
                  <c:v>Q1/19</c:v>
                </c:pt>
                <c:pt idx="16">
                  <c:v>Q2/19</c:v>
                </c:pt>
                <c:pt idx="17">
                  <c:v>Q3/19</c:v>
                </c:pt>
                <c:pt idx="18">
                  <c:v>Q4/19</c:v>
                </c:pt>
                <c:pt idx="19">
                  <c:v>Q1/20</c:v>
                </c:pt>
                <c:pt idx="20">
                  <c:v>Q2/20</c:v>
                </c:pt>
              </c:strCache>
            </c:strRef>
          </c:cat>
          <c:val>
            <c:numRef>
              <c:f>'lending by sector'!$F$14:$F$34</c:f>
              <c:numCache>
                <c:formatCode>#,##0</c:formatCode>
                <c:ptCount val="21"/>
                <c:pt idx="0">
                  <c:v>4.6131314929684928</c:v>
                </c:pt>
                <c:pt idx="1">
                  <c:v>4.4923882541233704</c:v>
                </c:pt>
                <c:pt idx="2">
                  <c:v>5.2279537354331422</c:v>
                </c:pt>
                <c:pt idx="3">
                  <c:v>4.6919572459078207</c:v>
                </c:pt>
                <c:pt idx="4">
                  <c:v>4.0664614572116209</c:v>
                </c:pt>
                <c:pt idx="5">
                  <c:v>3.6180076210775991</c:v>
                </c:pt>
                <c:pt idx="6">
                  <c:v>3.6259217990662438</c:v>
                </c:pt>
                <c:pt idx="7">
                  <c:v>3.1832180624085882</c:v>
                </c:pt>
                <c:pt idx="8">
                  <c:v>3.8497697500000005</c:v>
                </c:pt>
                <c:pt idx="9">
                  <c:v>3.2340501000000001</c:v>
                </c:pt>
                <c:pt idx="10">
                  <c:v>4.5654386300000001</c:v>
                </c:pt>
                <c:pt idx="11">
                  <c:v>2.8566860193800001</c:v>
                </c:pt>
                <c:pt idx="12">
                  <c:v>4.4071998853100007</c:v>
                </c:pt>
                <c:pt idx="13">
                  <c:v>2.9903571472699997</c:v>
                </c:pt>
                <c:pt idx="14">
                  <c:v>3.8477111596099998</c:v>
                </c:pt>
                <c:pt idx="15">
                  <c:v>5.0225599682499995</c:v>
                </c:pt>
                <c:pt idx="16">
                  <c:v>3.4543747490999999</c:v>
                </c:pt>
                <c:pt idx="17">
                  <c:v>3.35556679901</c:v>
                </c:pt>
                <c:pt idx="18">
                  <c:v>4.0620585063200005</c:v>
                </c:pt>
                <c:pt idx="19">
                  <c:v>3.3505103244000001</c:v>
                </c:pt>
                <c:pt idx="20">
                  <c:v>3.1012127122000002</c:v>
                </c:pt>
              </c:numCache>
            </c:numRef>
          </c:val>
          <c:extLst>
            <c:ext xmlns:c16="http://schemas.microsoft.com/office/drawing/2014/chart" uri="{C3380CC4-5D6E-409C-BE32-E72D297353CC}">
              <c16:uniqueId val="{00000004-30CC-4BE1-BBE0-0E1C0438C384}"/>
            </c:ext>
          </c:extLst>
        </c:ser>
        <c:dLbls>
          <c:showLegendKey val="0"/>
          <c:showVal val="0"/>
          <c:showCatName val="0"/>
          <c:showSerName val="0"/>
          <c:showPercent val="0"/>
          <c:showBubbleSize val="0"/>
        </c:dLbls>
        <c:gapWidth val="150"/>
        <c:overlap val="100"/>
        <c:axId val="798093664"/>
        <c:axId val="798092680"/>
      </c:barChart>
      <c:catAx>
        <c:axId val="7980936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mn-ea"/>
                <a:cs typeface="+mn-cs"/>
              </a:defRPr>
            </a:pPr>
            <a:endParaRPr lang="sv-SE"/>
          </a:p>
        </c:txPr>
        <c:crossAx val="798092680"/>
        <c:crosses val="autoZero"/>
        <c:auto val="1"/>
        <c:lblAlgn val="ctr"/>
        <c:lblOffset val="100"/>
        <c:noMultiLvlLbl val="0"/>
      </c:catAx>
      <c:valAx>
        <c:axId val="79809268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sv-SE"/>
          </a:p>
        </c:txPr>
        <c:crossAx val="79809366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sv-SE"/>
        </a:p>
      </c:txPr>
    </c:legend>
    <c:plotVisOnly val="1"/>
    <c:dispBlanksAs val="gap"/>
    <c:showDLblsOverMax val="0"/>
  </c:chart>
  <c:spPr>
    <a:noFill/>
    <a:ln w="9525" cap="flat" cmpd="sng" algn="ctr">
      <a:solidFill>
        <a:schemeClr val="tx1">
          <a:lumMod val="15000"/>
          <a:lumOff val="85000"/>
        </a:schemeClr>
      </a:solidFill>
      <a:round/>
    </a:ln>
    <a:effectLst/>
  </c:spPr>
  <c:txPr>
    <a:bodyPr/>
    <a:lstStyle/>
    <a:p>
      <a:pPr>
        <a:defRPr/>
      </a:pPr>
      <a:endParaRPr lang="sv-SE"/>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183065240253089"/>
          <c:y val="7.0076055874314799E-2"/>
          <c:w val="0.75297805177154553"/>
          <c:h val="0.64578780502832878"/>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06F-446A-B203-E017433C205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06F-446A-B203-E017433C205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06F-446A-B203-E017433C205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06F-446A-B203-E017433C205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06F-446A-B203-E017433C205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06F-446A-B203-E017433C205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06F-446A-B203-E017433C205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06F-446A-B203-E017433C2057}"/>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906F-446A-B203-E017433C205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06F-446A-B203-E017433C2057}"/>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906F-446A-B203-E017433C2057}"/>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906F-446A-B203-E017433C2057}"/>
              </c:ext>
            </c:extLst>
          </c:dPt>
          <c:dPt>
            <c:idx val="12"/>
            <c:bubble3D val="0"/>
            <c:spPr>
              <a:solidFill>
                <a:schemeClr val="accent1">
                  <a:lumMod val="80000"/>
                  <a:lumOff val="20000"/>
                </a:schemeClr>
              </a:solidFill>
              <a:ln w="19050">
                <a:solidFill>
                  <a:schemeClr val="lt1"/>
                </a:solidFill>
              </a:ln>
              <a:effectLst/>
            </c:spPr>
            <c:extLst>
              <c:ext xmlns:c16="http://schemas.microsoft.com/office/drawing/2014/chart" uri="{C3380CC4-5D6E-409C-BE32-E72D297353CC}">
                <c16:uniqueId val="{00000019-906F-446A-B203-E017433C2057}"/>
              </c:ext>
            </c:extLst>
          </c:dPt>
          <c:dPt>
            <c:idx val="13"/>
            <c:bubble3D val="0"/>
            <c:spPr>
              <a:solidFill>
                <a:schemeClr val="accent2">
                  <a:lumMod val="80000"/>
                  <a:lumOff val="20000"/>
                </a:schemeClr>
              </a:solidFill>
              <a:ln w="19050">
                <a:solidFill>
                  <a:schemeClr val="lt1"/>
                </a:solidFill>
              </a:ln>
              <a:effectLst/>
            </c:spPr>
            <c:extLst>
              <c:ext xmlns:c16="http://schemas.microsoft.com/office/drawing/2014/chart" uri="{C3380CC4-5D6E-409C-BE32-E72D297353CC}">
                <c16:uniqueId val="{0000001B-906F-446A-B203-E017433C2057}"/>
              </c:ext>
            </c:extLst>
          </c:dPt>
          <c:dLbls>
            <c:dLbl>
              <c:idx val="0"/>
              <c:layout>
                <c:manualLayout>
                  <c:x val="-8.73634256672398E-2"/>
                  <c:y val="2.1305446790407315E-2"/>
                </c:manualLayout>
              </c:layout>
              <c:tx>
                <c:rich>
                  <a:bodyPr/>
                  <a:lstStyle/>
                  <a:p>
                    <a:fld id="{73AAE620-1E6E-45CE-9D1D-495577AD9BE3}" type="CATEGORYNAME">
                      <a:rPr lang="en-US"/>
                      <a:pPr/>
                      <a:t>[CATEGORY NAME]</a:t>
                    </a:fld>
                    <a:r>
                      <a:rPr lang="en-US" baseline="0"/>
                      <a:t>
27%</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906F-446A-B203-E017433C2057}"/>
                </c:ext>
              </c:extLst>
            </c:dLbl>
            <c:dLbl>
              <c:idx val="1"/>
              <c:layout>
                <c:manualLayout>
                  <c:x val="4.0007360797227373E-2"/>
                  <c:y val="-3.2618196903847756E-2"/>
                </c:manualLayout>
              </c:layout>
              <c:tx>
                <c:rich>
                  <a:bodyPr/>
                  <a:lstStyle/>
                  <a:p>
                    <a:fld id="{1827F657-37EC-4FEE-B749-D22E02BC72EB}" type="CATEGORYNAME">
                      <a:rPr lang="en-US"/>
                      <a:pPr/>
                      <a:t>[CATEGORY NAME]</a:t>
                    </a:fld>
                    <a:r>
                      <a:rPr lang="en-US" baseline="0"/>
                      <a:t>
12%</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3-906F-446A-B203-E017433C2057}"/>
                </c:ext>
              </c:extLst>
            </c:dLbl>
            <c:dLbl>
              <c:idx val="2"/>
              <c:layout>
                <c:manualLayout>
                  <c:x val="2.3289230229914182E-2"/>
                  <c:y val="-2.6531741967296168E-2"/>
                </c:manualLayout>
              </c:layout>
              <c:tx>
                <c:rich>
                  <a:bodyPr/>
                  <a:lstStyle/>
                  <a:p>
                    <a:fld id="{2262A5C2-FD89-45D3-9F41-24A8A6BA2FDC}" type="CATEGORYNAME">
                      <a:rPr lang="en-US"/>
                      <a:pPr/>
                      <a:t>[CATEGORY NAME]</a:t>
                    </a:fld>
                    <a:r>
                      <a:rPr lang="en-US" baseline="0"/>
                      <a:t>
16%</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5-906F-446A-B203-E017433C2057}"/>
                </c:ext>
              </c:extLst>
            </c:dLbl>
            <c:dLbl>
              <c:idx val="3"/>
              <c:layout>
                <c:manualLayout>
                  <c:x val="3.0644649167179076E-2"/>
                  <c:y val="-1.8081770253770564E-2"/>
                </c:manualLayout>
              </c:layout>
              <c:tx>
                <c:rich>
                  <a:bodyPr/>
                  <a:lstStyle/>
                  <a:p>
                    <a:fld id="{CDD21329-C4CB-4BD2-BE38-E69539A81B42}" type="CATEGORYNAME">
                      <a:rPr lang="en-US"/>
                      <a:pPr/>
                      <a:t>[CATEGORY NAME]</a:t>
                    </a:fld>
                    <a:r>
                      <a:rPr lang="en-US" baseline="0"/>
                      <a:t>
3%</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7-906F-446A-B203-E017433C2057}"/>
                </c:ext>
              </c:extLst>
            </c:dLbl>
            <c:dLbl>
              <c:idx val="4"/>
              <c:layout>
                <c:manualLayout>
                  <c:x val="7.128787906357241E-2"/>
                  <c:y val="2.8942595202190703E-2"/>
                </c:manualLayout>
              </c:layout>
              <c:tx>
                <c:rich>
                  <a:bodyPr/>
                  <a:lstStyle/>
                  <a:p>
                    <a:fld id="{FBAD2688-1B80-48AC-B3D3-192D82A81529}" type="CATEGORYNAME">
                      <a:rPr lang="en-US"/>
                      <a:pPr/>
                      <a:t>[CATEGORY NAME]</a:t>
                    </a:fld>
                    <a:r>
                      <a:rPr lang="en-US" baseline="0"/>
                      <a:t>
0%</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9-906F-446A-B203-E017433C2057}"/>
                </c:ext>
              </c:extLst>
            </c:dLbl>
            <c:dLbl>
              <c:idx val="5"/>
              <c:layout>
                <c:manualLayout>
                  <c:x val="2.0331508903194816E-2"/>
                  <c:y val="3.6127546351298258E-2"/>
                </c:manualLayout>
              </c:layout>
              <c:tx>
                <c:rich>
                  <a:bodyPr/>
                  <a:lstStyle/>
                  <a:p>
                    <a:fld id="{4CEDBADF-432B-417E-9D9E-B4F2741D0004}" type="CATEGORYNAME">
                      <a:rPr lang="en-US"/>
                      <a:pPr/>
                      <a:t>[CATEGORY NAME]</a:t>
                    </a:fld>
                    <a:r>
                      <a:rPr lang="en-US" baseline="0"/>
                      <a:t>
5%</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B-906F-446A-B203-E017433C2057}"/>
                </c:ext>
              </c:extLst>
            </c:dLbl>
            <c:dLbl>
              <c:idx val="6"/>
              <c:layout>
                <c:manualLayout>
                  <c:x val="3.5811568148652237E-3"/>
                  <c:y val="7.1771406524587772E-2"/>
                </c:manualLayout>
              </c:layout>
              <c:tx>
                <c:rich>
                  <a:bodyPr/>
                  <a:lstStyle/>
                  <a:p>
                    <a:fld id="{860C0722-627B-4DDC-AD07-AA8105187A5A}" type="CATEGORYNAME">
                      <a:rPr lang="en-US"/>
                      <a:pPr/>
                      <a:t>[CATEGORY NAME]</a:t>
                    </a:fld>
                    <a:r>
                      <a:rPr lang="en-US" baseline="0"/>
                      <a:t>
0%</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D-906F-446A-B203-E017433C2057}"/>
                </c:ext>
              </c:extLst>
            </c:dLbl>
            <c:dLbl>
              <c:idx val="7"/>
              <c:layout>
                <c:manualLayout>
                  <c:x val="3.3515813693734596E-2"/>
                  <c:y val="2.5671582207633433E-2"/>
                </c:manualLayout>
              </c:layout>
              <c:tx>
                <c:rich>
                  <a:bodyPr/>
                  <a:lstStyle/>
                  <a:p>
                    <a:fld id="{EEFD6C2E-6303-48C2-A4B1-DCC47894BBF2}" type="CATEGORYNAME">
                      <a:rPr lang="en-US"/>
                      <a:pPr/>
                      <a:t>[CATEGORY NAME]</a:t>
                    </a:fld>
                    <a:r>
                      <a:rPr lang="en-US" baseline="0"/>
                      <a:t>
9%</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F-906F-446A-B203-E017433C2057}"/>
                </c:ext>
              </c:extLst>
            </c:dLbl>
            <c:dLbl>
              <c:idx val="8"/>
              <c:layout>
                <c:manualLayout>
                  <c:x val="-1.6427604452871111E-2"/>
                  <c:y val="4.7262914962041457E-2"/>
                </c:manualLayout>
              </c:layout>
              <c:tx>
                <c:rich>
                  <a:bodyPr/>
                  <a:lstStyle/>
                  <a:p>
                    <a:fld id="{F760ABCD-C736-4973-802C-CF727D15C005}" type="CATEGORYNAME">
                      <a:rPr lang="en-US"/>
                      <a:pPr/>
                      <a:t>[CATEGORY NAME]</a:t>
                    </a:fld>
                    <a:r>
                      <a:rPr lang="en-US" baseline="0"/>
                      <a:t>
8%</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11-906F-446A-B203-E017433C2057}"/>
                </c:ext>
              </c:extLst>
            </c:dLbl>
            <c:dLbl>
              <c:idx val="9"/>
              <c:layout>
                <c:manualLayout>
                  <c:x val="-5.0102376567138063E-2"/>
                  <c:y val="1.0991141707725931E-2"/>
                </c:manualLayout>
              </c:layout>
              <c:tx>
                <c:rich>
                  <a:bodyPr/>
                  <a:lstStyle/>
                  <a:p>
                    <a:fld id="{CAF635E3-6ECC-4B23-B740-10A80CE8147C}" type="CATEGORYNAME">
                      <a:rPr lang="en-US"/>
                      <a:pPr/>
                      <a:t>[CATEGORY NAME]</a:t>
                    </a:fld>
                    <a:r>
                      <a:rPr lang="en-US" baseline="0"/>
                      <a:t>
2%</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13-906F-446A-B203-E017433C2057}"/>
                </c:ext>
              </c:extLst>
            </c:dLbl>
            <c:dLbl>
              <c:idx val="10"/>
              <c:layout>
                <c:manualLayout>
                  <c:x val="-9.5869430064194239E-2"/>
                  <c:y val="-1.3350026240370249E-2"/>
                </c:manualLayout>
              </c:layout>
              <c:tx>
                <c:rich>
                  <a:bodyPr/>
                  <a:lstStyle/>
                  <a:p>
                    <a:fld id="{0D5CA8B9-D3EE-4ACC-A976-50BC054D776B}" type="CATEGORYNAME">
                      <a:rPr lang="en-US"/>
                      <a:pPr/>
                      <a:t>[CATEGORY NAME]</a:t>
                    </a:fld>
                    <a:r>
                      <a:rPr lang="en-US" baseline="0"/>
                      <a:t>
3%</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15-906F-446A-B203-E017433C2057}"/>
                </c:ext>
              </c:extLst>
            </c:dLbl>
            <c:dLbl>
              <c:idx val="11"/>
              <c:layout>
                <c:manualLayout>
                  <c:x val="-9.835056656429253E-2"/>
                  <c:y val="-9.7854802156911915E-3"/>
                </c:manualLayout>
              </c:layout>
              <c:tx>
                <c:rich>
                  <a:bodyPr/>
                  <a:lstStyle/>
                  <a:p>
                    <a:fld id="{4A671B46-3BDD-465B-BC89-D04D428CAB2B}" type="CATEGORYNAME">
                      <a:rPr lang="en-US"/>
                      <a:pPr/>
                      <a:t>[CATEGORY NAME]</a:t>
                    </a:fld>
                    <a:r>
                      <a:rPr lang="en-US" baseline="0"/>
                      <a:t>
4%</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17-906F-446A-B203-E017433C2057}"/>
                </c:ext>
              </c:extLst>
            </c:dLbl>
            <c:dLbl>
              <c:idx val="12"/>
              <c:layout>
                <c:manualLayout>
                  <c:x val="-7.5547830830463153E-2"/>
                  <c:y val="-1.1817681653773433E-3"/>
                </c:manualLayout>
              </c:layout>
              <c:tx>
                <c:rich>
                  <a:bodyPr/>
                  <a:lstStyle/>
                  <a:p>
                    <a:fld id="{DE50EF83-0A28-4900-8A2A-4682679CDF70}" type="CATEGORYNAME">
                      <a:rPr lang="en-US"/>
                      <a:pPr/>
                      <a:t>[CATEGORY NAME]</a:t>
                    </a:fld>
                    <a:r>
                      <a:rPr lang="en-US" baseline="0"/>
                      <a:t>
3%</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19-906F-446A-B203-E017433C2057}"/>
                </c:ext>
              </c:extLst>
            </c:dLbl>
            <c:dLbl>
              <c:idx val="13"/>
              <c:layout>
                <c:manualLayout>
                  <c:x val="-6.9751421564892085E-2"/>
                  <c:y val="-3.3406465238169945E-2"/>
                </c:manualLayout>
              </c:layout>
              <c:tx>
                <c:rich>
                  <a:bodyPr/>
                  <a:lstStyle/>
                  <a:p>
                    <a:fld id="{5F0E3652-4C6C-4C56-9666-59BE29099797}" type="CATEGORYNAME">
                      <a:rPr lang="en-US"/>
                      <a:pPr/>
                      <a:t>[CATEGORY NAME]</a:t>
                    </a:fld>
                    <a:r>
                      <a:rPr lang="en-US" baseline="0"/>
                      <a:t>
6%</a:t>
                    </a:r>
                  </a:p>
                </c:rich>
              </c:tx>
              <c:dLblPos val="bestFi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1B-906F-446A-B203-E017433C205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sv-SE"/>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'[123]Shipping oil and oil services'!$A$21:$A$34</c:f>
              <c:strCache>
                <c:ptCount val="14"/>
                <c:pt idx="0">
                  <c:v>Tankers (crude, product, chemical)</c:v>
                </c:pt>
                <c:pt idx="1">
                  <c:v>Dry Cargo</c:v>
                </c:pt>
                <c:pt idx="2">
                  <c:v>Gas Tankers</c:v>
                </c:pt>
                <c:pt idx="3">
                  <c:v>RoRo Vessels</c:v>
                </c:pt>
                <c:pt idx="4">
                  <c:v>Container Ships</c:v>
                </c:pt>
                <c:pt idx="5">
                  <c:v>Car Carriers</c:v>
                </c:pt>
                <c:pt idx="6">
                  <c:v>Other Shipping</c:v>
                </c:pt>
                <c:pt idx="7">
                  <c:v>Drilling Rigs</c:v>
                </c:pt>
                <c:pt idx="8">
                  <c:v>Supply Vessels</c:v>
                </c:pt>
                <c:pt idx="9">
                  <c:v>Floating Production</c:v>
                </c:pt>
                <c:pt idx="10">
                  <c:v>Oil Services</c:v>
                </c:pt>
                <c:pt idx="11">
                  <c:v>Cruise</c:v>
                </c:pt>
                <c:pt idx="12">
                  <c:v>Ferries</c:v>
                </c:pt>
                <c:pt idx="13">
                  <c:v>Other</c:v>
                </c:pt>
              </c:strCache>
            </c:strRef>
          </c:cat>
          <c:val>
            <c:numRef>
              <c:f>'[123]Shipping oil and oil services'!$B$21:$B$34</c:f>
              <c:numCache>
                <c:formatCode>General</c:formatCode>
                <c:ptCount val="14"/>
                <c:pt idx="0">
                  <c:v>0.25465486074191046</c:v>
                </c:pt>
                <c:pt idx="1">
                  <c:v>0.11111612108832494</c:v>
                </c:pt>
                <c:pt idx="2">
                  <c:v>0.15002552520913998</c:v>
                </c:pt>
                <c:pt idx="3">
                  <c:v>2.8921971076051406E-2</c:v>
                </c:pt>
                <c:pt idx="4">
                  <c:v>2.8227667555197076E-3</c:v>
                </c:pt>
                <c:pt idx="5">
                  <c:v>5.0978128072563585E-2</c:v>
                </c:pt>
                <c:pt idx="6">
                  <c:v>4.0046461944108656E-3</c:v>
                </c:pt>
                <c:pt idx="7">
                  <c:v>8.5858121162525294E-2</c:v>
                </c:pt>
                <c:pt idx="8">
                  <c:v>7.5460367400091363E-2</c:v>
                </c:pt>
                <c:pt idx="9">
                  <c:v>1.6460324041035881E-2</c:v>
                </c:pt>
                <c:pt idx="10">
                  <c:v>2.7546530888416135E-2</c:v>
                </c:pt>
                <c:pt idx="11">
                  <c:v>4.0868623159196538E-2</c:v>
                </c:pt>
                <c:pt idx="12">
                  <c:v>2.3470054757283594E-2</c:v>
                </c:pt>
                <c:pt idx="13">
                  <c:v>5.9682246658660842E-2</c:v>
                </c:pt>
              </c:numCache>
            </c:numRef>
          </c:val>
          <c:extLst>
            <c:ext xmlns:c16="http://schemas.microsoft.com/office/drawing/2014/chart" uri="{C3380CC4-5D6E-409C-BE32-E72D297353CC}">
              <c16:uniqueId val="{0000001C-906F-446A-B203-E017433C2057}"/>
            </c:ext>
          </c:extLst>
        </c:ser>
        <c:dLbls>
          <c:showLegendKey val="0"/>
          <c:showVal val="0"/>
          <c:showCatName val="0"/>
          <c:showSerName val="0"/>
          <c:showPercent val="0"/>
          <c:showBubbleSize val="0"/>
          <c:showLeaderLines val="1"/>
        </c:dLbls>
        <c:firstSliceAng val="292"/>
      </c:pieChart>
      <c:spPr>
        <a:noFill/>
        <a:ln>
          <a:noFill/>
        </a:ln>
        <a:effectLst/>
      </c:spPr>
    </c:plotArea>
    <c:plotVisOnly val="1"/>
    <c:dispBlanksAs val="gap"/>
    <c:showDLblsOverMax val="0"/>
  </c:chart>
  <c:spPr>
    <a:noFill/>
    <a:ln w="9525" cap="flat" cmpd="sng" algn="ctr">
      <a:solidFill>
        <a:schemeClr val="tx1">
          <a:lumMod val="15000"/>
          <a:lumOff val="85000"/>
        </a:schemeClr>
      </a:solidFill>
      <a:round/>
    </a:ln>
    <a:effectLst/>
  </c:spPr>
  <c:txPr>
    <a:bodyPr/>
    <a:lstStyle/>
    <a:p>
      <a:pPr>
        <a:defRPr/>
      </a:pPr>
      <a:endParaRPr lang="sv-SE"/>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ctr">
              <a:defRPr sz="1000" b="1" i="0" u="none" strike="noStrike" baseline="0">
                <a:solidFill>
                  <a:srgbClr val="000000"/>
                </a:solidFill>
                <a:latin typeface="Arial"/>
                <a:ea typeface="Arial"/>
                <a:cs typeface="Arial"/>
              </a:defRPr>
            </a:pPr>
            <a:r>
              <a:rPr lang="sv-SE"/>
              <a:t>Corporate Re-Rated Exposure at Default (%)</a:t>
            </a:r>
          </a:p>
        </c:rich>
      </c:tx>
      <c:layout>
        <c:manualLayout>
          <c:xMode val="edge"/>
          <c:yMode val="edge"/>
          <c:x val="0.28164855336802874"/>
          <c:y val="7.2086842626296471E-2"/>
        </c:manualLayout>
      </c:layout>
      <c:overlay val="0"/>
      <c:spPr>
        <a:noFill/>
        <a:ln w="25400">
          <a:noFill/>
        </a:ln>
      </c:spPr>
    </c:title>
    <c:autoTitleDeleted val="0"/>
    <c:plotArea>
      <c:layout>
        <c:manualLayout>
          <c:layoutTarget val="inner"/>
          <c:xMode val="edge"/>
          <c:yMode val="edge"/>
          <c:x val="0.11992156608426692"/>
          <c:y val="0.20519121521802039"/>
          <c:w val="0.79819828555913264"/>
          <c:h val="0.60653396403807736"/>
        </c:manualLayout>
      </c:layout>
      <c:barChart>
        <c:barDir val="col"/>
        <c:grouping val="clustered"/>
        <c:varyColors val="0"/>
        <c:ser>
          <c:idx val="0"/>
          <c:order val="0"/>
          <c:tx>
            <c:strRef>
              <c:f>'[125]5000G RM_I03_EAD'!$A$41:$A$51</c:f>
              <c:strCache>
                <c:ptCount val="1"/>
                <c:pt idx="0">
                  <c:v>-5 or more -4 -3 -2 -1 0 1 2 3 4 5 or more</c:v>
                </c:pt>
              </c:strCache>
            </c:strRef>
          </c:tx>
          <c:spPr>
            <a:solidFill>
              <a:srgbClr val="0000A0"/>
            </a:solidFill>
          </c:spPr>
          <c:invertIfNegative val="0"/>
          <c:cat>
            <c:strRef>
              <c:f>'[125]5000G RM_I03_EAD'!$A$41:$A$51</c:f>
              <c:strCache>
                <c:ptCount val="11"/>
                <c:pt idx="0">
                  <c:v>-5 or more</c:v>
                </c:pt>
                <c:pt idx="1">
                  <c:v>-4</c:v>
                </c:pt>
                <c:pt idx="2">
                  <c:v>-3</c:v>
                </c:pt>
                <c:pt idx="3">
                  <c:v>-2</c:v>
                </c:pt>
                <c:pt idx="4">
                  <c:v>-1</c:v>
                </c:pt>
                <c:pt idx="5">
                  <c:v>0</c:v>
                </c:pt>
                <c:pt idx="6">
                  <c:v>1</c:v>
                </c:pt>
                <c:pt idx="7">
                  <c:v>2</c:v>
                </c:pt>
                <c:pt idx="8">
                  <c:v>3</c:v>
                </c:pt>
                <c:pt idx="9">
                  <c:v>4</c:v>
                </c:pt>
                <c:pt idx="10">
                  <c:v>5 or more</c:v>
                </c:pt>
              </c:strCache>
            </c:strRef>
          </c:cat>
          <c:val>
            <c:numRef>
              <c:f>'[125]5000G RM_I03_EAD'!$C$41:$C$51</c:f>
              <c:numCache>
                <c:formatCode>General</c:formatCode>
                <c:ptCount val="11"/>
                <c:pt idx="0">
                  <c:v>3.641263732941252E-3</c:v>
                </c:pt>
                <c:pt idx="1">
                  <c:v>2.0276380507692178E-3</c:v>
                </c:pt>
                <c:pt idx="2">
                  <c:v>6.1223505270295272E-3</c:v>
                </c:pt>
                <c:pt idx="3">
                  <c:v>1.3794902472865484E-2</c:v>
                </c:pt>
                <c:pt idx="4">
                  <c:v>4.6835941559846848E-2</c:v>
                </c:pt>
                <c:pt idx="5">
                  <c:v>0.87015153396782752</c:v>
                </c:pt>
                <c:pt idx="6">
                  <c:v>4.2115602260465623E-2</c:v>
                </c:pt>
                <c:pt idx="7">
                  <c:v>7.7005653362472275E-3</c:v>
                </c:pt>
                <c:pt idx="8">
                  <c:v>3.1044719012557403E-3</c:v>
                </c:pt>
                <c:pt idx="9">
                  <c:v>1.5824183774148868E-3</c:v>
                </c:pt>
                <c:pt idx="10">
                  <c:v>2.9233118133368281E-3</c:v>
                </c:pt>
              </c:numCache>
            </c:numRef>
          </c:val>
          <c:extLst>
            <c:ext xmlns:c16="http://schemas.microsoft.com/office/drawing/2014/chart" uri="{C3380CC4-5D6E-409C-BE32-E72D297353CC}">
              <c16:uniqueId val="{00000000-9765-499F-BB2A-4B89C40238EB}"/>
            </c:ext>
          </c:extLst>
        </c:ser>
        <c:dLbls>
          <c:showLegendKey val="0"/>
          <c:showVal val="0"/>
          <c:showCatName val="0"/>
          <c:showSerName val="0"/>
          <c:showPercent val="0"/>
          <c:showBubbleSize val="0"/>
        </c:dLbls>
        <c:gapWidth val="150"/>
        <c:axId val="1393947024"/>
        <c:axId val="1"/>
      </c:barChart>
      <c:catAx>
        <c:axId val="1393947024"/>
        <c:scaling>
          <c:orientation val="minMax"/>
        </c:scaling>
        <c:delete val="0"/>
        <c:axPos val="b"/>
        <c:title>
          <c:tx>
            <c:rich>
              <a:bodyPr/>
              <a:lstStyle/>
              <a:p>
                <a:pPr>
                  <a:defRPr sz="925" b="1" i="0" u="none" strike="noStrike" baseline="0">
                    <a:solidFill>
                      <a:srgbClr val="000000"/>
                    </a:solidFill>
                    <a:latin typeface="Arial"/>
                    <a:ea typeface="Arial"/>
                    <a:cs typeface="Arial"/>
                  </a:defRPr>
                </a:pPr>
                <a:r>
                  <a:rPr lang="sv-SE"/>
                  <a:t>Number of notches up- or downrated</a:t>
                </a:r>
              </a:p>
            </c:rich>
          </c:tx>
          <c:layout>
            <c:manualLayout>
              <c:xMode val="edge"/>
              <c:yMode val="edge"/>
              <c:x val="0.34198539997315153"/>
              <c:y val="0.87569744691004536"/>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sv-SE"/>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C0CACF"/>
              </a:solidFill>
              <a:prstDash val="sysDash"/>
            </a:ln>
          </c:spPr>
        </c:majorGridlines>
        <c:numFmt formatCode="0%" sourceLinked="0"/>
        <c:majorTickMark val="none"/>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sv-SE"/>
          </a:p>
        </c:txPr>
        <c:crossAx val="1393947024"/>
        <c:crosses val="autoZero"/>
        <c:crossBetween val="between"/>
        <c:majorUnit val="0.1"/>
      </c:valAx>
      <c:spPr>
        <a:solidFill>
          <a:srgbClr val="FFFFFF"/>
        </a:solidFill>
        <a:ln w="25400">
          <a:noFill/>
        </a:ln>
      </c:spPr>
    </c:plotArea>
    <c:plotVisOnly val="1"/>
    <c:dispBlanksAs val="gap"/>
    <c:showDLblsOverMax val="0"/>
  </c:chart>
  <c:spPr>
    <a:solidFill>
      <a:srgbClr val="FFFFFF"/>
    </a:solidFill>
    <a:ln w="9525">
      <a:noFill/>
    </a:ln>
  </c:spPr>
  <c:txPr>
    <a:bodyPr/>
    <a:lstStyle/>
    <a:p>
      <a:pPr>
        <a:defRPr sz="925" b="0" i="0" u="none" strike="noStrike" baseline="0">
          <a:solidFill>
            <a:srgbClr val="000000"/>
          </a:solidFill>
          <a:latin typeface="Arial"/>
          <a:ea typeface="Arial"/>
          <a:cs typeface="Arial"/>
        </a:defRPr>
      </a:pPr>
      <a:endParaRPr lang="sv-SE"/>
    </a:p>
  </c:txPr>
  <c:printSettings>
    <c:headerFooter alignWithMargins="0"/>
    <c:pageMargins b="1" l="0.75" r="0.75" t="1" header="0.5" footer="0.5"/>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n-GB"/>
              <a:t>Corporate Rating Distribution - Exposure</a:t>
            </a:r>
            <a:r>
              <a:rPr lang="en-GB" baseline="0"/>
              <a:t> at Default </a:t>
            </a:r>
            <a:r>
              <a:rPr lang="en-GB"/>
              <a:t>(%)</a:t>
            </a:r>
          </a:p>
        </c:rich>
      </c:tx>
      <c:layout>
        <c:manualLayout>
          <c:xMode val="edge"/>
          <c:yMode val="edge"/>
          <c:x val="0.15508259259259261"/>
          <c:y val="3.9636944444444447E-2"/>
        </c:manualLayout>
      </c:layout>
      <c:overlay val="0"/>
      <c:spPr>
        <a:noFill/>
        <a:ln w="25400">
          <a:noFill/>
        </a:ln>
      </c:spPr>
    </c:title>
    <c:autoTitleDeleted val="0"/>
    <c:plotArea>
      <c:layout>
        <c:manualLayout>
          <c:layoutTarget val="inner"/>
          <c:xMode val="edge"/>
          <c:yMode val="edge"/>
          <c:x val="7.7124281459713867E-2"/>
          <c:y val="0.18546411307593466"/>
          <c:w val="0.81176574214376807"/>
          <c:h val="0.5989989597993024"/>
        </c:manualLayout>
      </c:layout>
      <c:barChart>
        <c:barDir val="col"/>
        <c:grouping val="clustered"/>
        <c:varyColors val="0"/>
        <c:ser>
          <c:idx val="0"/>
          <c:order val="0"/>
          <c:tx>
            <c:strRef>
              <c:f>'[126]Corporate Rating distribution'!$C$15</c:f>
              <c:strCache>
                <c:ptCount val="1"/>
                <c:pt idx="0">
                  <c:v>06.2020</c:v>
                </c:pt>
              </c:strCache>
            </c:strRef>
          </c:tx>
          <c:spPr>
            <a:solidFill>
              <a:srgbClr val="0000A0"/>
            </a:solidFill>
            <a:ln w="25400">
              <a:noFill/>
            </a:ln>
          </c:spPr>
          <c:invertIfNegative val="0"/>
          <c:cat>
            <c:strRef>
              <c:f>'[126]Corporate Rating distribution'!$B$16:$B$33</c:f>
              <c:strCache>
                <c:ptCount val="18"/>
                <c:pt idx="0">
                  <c:v>6+</c:v>
                </c:pt>
                <c:pt idx="1">
                  <c:v>6</c:v>
                </c:pt>
                <c:pt idx="2">
                  <c:v>6-</c:v>
                </c:pt>
                <c:pt idx="3">
                  <c:v>5+</c:v>
                </c:pt>
                <c:pt idx="4">
                  <c:v>5</c:v>
                </c:pt>
                <c:pt idx="5">
                  <c:v>5-</c:v>
                </c:pt>
                <c:pt idx="6">
                  <c:v>4+</c:v>
                </c:pt>
                <c:pt idx="7">
                  <c:v>4</c:v>
                </c:pt>
                <c:pt idx="8">
                  <c:v>4-</c:v>
                </c:pt>
                <c:pt idx="9">
                  <c:v>3+</c:v>
                </c:pt>
                <c:pt idx="10">
                  <c:v>3</c:v>
                </c:pt>
                <c:pt idx="11">
                  <c:v>3-</c:v>
                </c:pt>
                <c:pt idx="12">
                  <c:v>2+</c:v>
                </c:pt>
                <c:pt idx="13">
                  <c:v>2</c:v>
                </c:pt>
                <c:pt idx="14">
                  <c:v>2-</c:v>
                </c:pt>
                <c:pt idx="15">
                  <c:v>1+</c:v>
                </c:pt>
                <c:pt idx="16">
                  <c:v>1</c:v>
                </c:pt>
                <c:pt idx="17">
                  <c:v>1-</c:v>
                </c:pt>
              </c:strCache>
            </c:strRef>
          </c:cat>
          <c:val>
            <c:numRef>
              <c:f>'[126]Corporate Rating distribution'!$C$16:$C$33</c:f>
              <c:numCache>
                <c:formatCode>General</c:formatCode>
                <c:ptCount val="18"/>
                <c:pt idx="0">
                  <c:v>4.772719414994394E-2</c:v>
                </c:pt>
                <c:pt idx="1">
                  <c:v>5.7662057527087834E-2</c:v>
                </c:pt>
                <c:pt idx="2">
                  <c:v>4.163285496059365E-2</c:v>
                </c:pt>
                <c:pt idx="3">
                  <c:v>5.6113544106697999E-2</c:v>
                </c:pt>
                <c:pt idx="4">
                  <c:v>0.12118387586802769</c:v>
                </c:pt>
                <c:pt idx="5">
                  <c:v>0.13389125174125147</c:v>
                </c:pt>
                <c:pt idx="6">
                  <c:v>0.14812371662831672</c:v>
                </c:pt>
                <c:pt idx="7">
                  <c:v>0.15291117439858581</c:v>
                </c:pt>
                <c:pt idx="8">
                  <c:v>0.11510191373912966</c:v>
                </c:pt>
                <c:pt idx="9">
                  <c:v>4.4531914382774068E-2</c:v>
                </c:pt>
                <c:pt idx="10">
                  <c:v>2.6762922902870471E-2</c:v>
                </c:pt>
                <c:pt idx="11">
                  <c:v>1.6431747058304278E-2</c:v>
                </c:pt>
                <c:pt idx="12">
                  <c:v>5.5751036406791136E-3</c:v>
                </c:pt>
                <c:pt idx="13">
                  <c:v>3.1202283865090358E-3</c:v>
                </c:pt>
                <c:pt idx="14">
                  <c:v>2.1720854405195352E-3</c:v>
                </c:pt>
                <c:pt idx="15">
                  <c:v>2.4377479367790368E-3</c:v>
                </c:pt>
                <c:pt idx="16">
                  <c:v>6.9347978151062845E-4</c:v>
                </c:pt>
                <c:pt idx="17">
                  <c:v>7.3689019452542357E-4</c:v>
                </c:pt>
              </c:numCache>
            </c:numRef>
          </c:val>
          <c:extLst>
            <c:ext xmlns:c16="http://schemas.microsoft.com/office/drawing/2014/chart" uri="{C3380CC4-5D6E-409C-BE32-E72D297353CC}">
              <c16:uniqueId val="{00000000-A18B-4159-BEFF-721BF2568AB5}"/>
            </c:ext>
          </c:extLst>
        </c:ser>
        <c:ser>
          <c:idx val="1"/>
          <c:order val="1"/>
          <c:tx>
            <c:strRef>
              <c:f>'[126]Corporate Rating distribution'!$D$15</c:f>
              <c:strCache>
                <c:ptCount val="1"/>
                <c:pt idx="0">
                  <c:v>03.2020</c:v>
                </c:pt>
              </c:strCache>
            </c:strRef>
          </c:tx>
          <c:spPr>
            <a:solidFill>
              <a:srgbClr val="3399FF"/>
            </a:solidFill>
            <a:ln w="25400">
              <a:noFill/>
            </a:ln>
          </c:spPr>
          <c:invertIfNegative val="0"/>
          <c:cat>
            <c:strRef>
              <c:f>'[126]Corporate Rating distribution'!$B$16:$B$33</c:f>
              <c:strCache>
                <c:ptCount val="18"/>
                <c:pt idx="0">
                  <c:v>6+</c:v>
                </c:pt>
                <c:pt idx="1">
                  <c:v>6</c:v>
                </c:pt>
                <c:pt idx="2">
                  <c:v>6-</c:v>
                </c:pt>
                <c:pt idx="3">
                  <c:v>5+</c:v>
                </c:pt>
                <c:pt idx="4">
                  <c:v>5</c:v>
                </c:pt>
                <c:pt idx="5">
                  <c:v>5-</c:v>
                </c:pt>
                <c:pt idx="6">
                  <c:v>4+</c:v>
                </c:pt>
                <c:pt idx="7">
                  <c:v>4</c:v>
                </c:pt>
                <c:pt idx="8">
                  <c:v>4-</c:v>
                </c:pt>
                <c:pt idx="9">
                  <c:v>3+</c:v>
                </c:pt>
                <c:pt idx="10">
                  <c:v>3</c:v>
                </c:pt>
                <c:pt idx="11">
                  <c:v>3-</c:v>
                </c:pt>
                <c:pt idx="12">
                  <c:v>2+</c:v>
                </c:pt>
                <c:pt idx="13">
                  <c:v>2</c:v>
                </c:pt>
                <c:pt idx="14">
                  <c:v>2-</c:v>
                </c:pt>
                <c:pt idx="15">
                  <c:v>1+</c:v>
                </c:pt>
                <c:pt idx="16">
                  <c:v>1</c:v>
                </c:pt>
                <c:pt idx="17">
                  <c:v>1-</c:v>
                </c:pt>
              </c:strCache>
            </c:strRef>
          </c:cat>
          <c:val>
            <c:numRef>
              <c:f>'[126]Corporate Rating distribution'!$D$16:$D$33</c:f>
              <c:numCache>
                <c:formatCode>General</c:formatCode>
                <c:ptCount val="18"/>
                <c:pt idx="0">
                  <c:v>4.7364965372881623E-2</c:v>
                </c:pt>
                <c:pt idx="1">
                  <c:v>5.7929920919877989E-2</c:v>
                </c:pt>
                <c:pt idx="2">
                  <c:v>4.0611583998758242E-2</c:v>
                </c:pt>
                <c:pt idx="3">
                  <c:v>5.3047076131089069E-2</c:v>
                </c:pt>
                <c:pt idx="4">
                  <c:v>0.12272136232542569</c:v>
                </c:pt>
                <c:pt idx="5">
                  <c:v>0.12935416043067693</c:v>
                </c:pt>
                <c:pt idx="6">
                  <c:v>0.15824496855919967</c:v>
                </c:pt>
                <c:pt idx="7">
                  <c:v>0.15176835948920714</c:v>
                </c:pt>
                <c:pt idx="8">
                  <c:v>0.10782321178474562</c:v>
                </c:pt>
                <c:pt idx="9">
                  <c:v>4.4527583966278698E-2</c:v>
                </c:pt>
                <c:pt idx="10">
                  <c:v>2.5903344677716742E-2</c:v>
                </c:pt>
                <c:pt idx="11">
                  <c:v>1.5273839792523712E-2</c:v>
                </c:pt>
                <c:pt idx="12">
                  <c:v>6.3630121246546099E-3</c:v>
                </c:pt>
                <c:pt idx="13">
                  <c:v>3.4652422319456128E-3</c:v>
                </c:pt>
                <c:pt idx="14">
                  <c:v>2.6128123579799876E-3</c:v>
                </c:pt>
                <c:pt idx="15">
                  <c:v>2.8438063502766982E-3</c:v>
                </c:pt>
                <c:pt idx="16">
                  <c:v>6.7073696037932512E-4</c:v>
                </c:pt>
                <c:pt idx="17">
                  <c:v>8.6612975364493161E-4</c:v>
                </c:pt>
              </c:numCache>
            </c:numRef>
          </c:val>
          <c:extLst>
            <c:ext xmlns:c16="http://schemas.microsoft.com/office/drawing/2014/chart" uri="{C3380CC4-5D6E-409C-BE32-E72D297353CC}">
              <c16:uniqueId val="{00000001-A18B-4159-BEFF-721BF2568AB5}"/>
            </c:ext>
          </c:extLst>
        </c:ser>
        <c:dLbls>
          <c:showLegendKey val="0"/>
          <c:showVal val="0"/>
          <c:showCatName val="0"/>
          <c:showSerName val="0"/>
          <c:showPercent val="0"/>
          <c:showBubbleSize val="0"/>
        </c:dLbls>
        <c:gapWidth val="150"/>
        <c:axId val="169175296"/>
        <c:axId val="169233792"/>
      </c:barChart>
      <c:lineChart>
        <c:grouping val="standard"/>
        <c:varyColors val="0"/>
        <c:ser>
          <c:idx val="2"/>
          <c:order val="2"/>
          <c:tx>
            <c:v>PD-scale</c:v>
          </c:tx>
          <c:spPr>
            <a:ln w="19050">
              <a:solidFill>
                <a:schemeClr val="tx1"/>
              </a:solidFill>
            </a:ln>
          </c:spPr>
          <c:marker>
            <c:spPr>
              <a:solidFill>
                <a:schemeClr val="tx1"/>
              </a:solidFill>
              <a:ln w="19050">
                <a:solidFill>
                  <a:sysClr val="windowText" lastClr="000000"/>
                </a:solidFill>
              </a:ln>
            </c:spPr>
          </c:marker>
          <c:val>
            <c:numRef>
              <c:f>'[126]Corporate Rating distribution'!$J$2:$J$19</c:f>
              <c:numCache>
                <c:formatCode>General</c:formatCode>
                <c:ptCount val="18"/>
                <c:pt idx="0">
                  <c:v>2.9999999999999997E-4</c:v>
                </c:pt>
                <c:pt idx="1">
                  <c:v>3.4000000000000002E-4</c:v>
                </c:pt>
                <c:pt idx="2">
                  <c:v>4.861E-4</c:v>
                </c:pt>
                <c:pt idx="3">
                  <c:v>7.6789999999999996E-4</c:v>
                </c:pt>
                <c:pt idx="4">
                  <c:v>1.2014E-3</c:v>
                </c:pt>
                <c:pt idx="5">
                  <c:v>1.7737E-3</c:v>
                </c:pt>
                <c:pt idx="6">
                  <c:v>3.0593999999999999E-3</c:v>
                </c:pt>
                <c:pt idx="7">
                  <c:v>3.9842000000000002E-3</c:v>
                </c:pt>
                <c:pt idx="8">
                  <c:v>6.7454999999999998E-3</c:v>
                </c:pt>
                <c:pt idx="9">
                  <c:v>1.03623E-2</c:v>
                </c:pt>
                <c:pt idx="10">
                  <c:v>1.6427899999999999E-2</c:v>
                </c:pt>
                <c:pt idx="11">
                  <c:v>2.90078E-2</c:v>
                </c:pt>
                <c:pt idx="12">
                  <c:v>8.6243500000000001E-2</c:v>
                </c:pt>
                <c:pt idx="13">
                  <c:v>9.9019200000000002E-2</c:v>
                </c:pt>
                <c:pt idx="14">
                  <c:v>0.1144515</c:v>
                </c:pt>
                <c:pt idx="15">
                  <c:v>0.1736685</c:v>
                </c:pt>
                <c:pt idx="16">
                  <c:v>0.22260569999999999</c:v>
                </c:pt>
                <c:pt idx="17">
                  <c:v>0.29108810000000002</c:v>
                </c:pt>
              </c:numCache>
            </c:numRef>
          </c:val>
          <c:smooth val="0"/>
          <c:extLst>
            <c:ext xmlns:c16="http://schemas.microsoft.com/office/drawing/2014/chart" uri="{C3380CC4-5D6E-409C-BE32-E72D297353CC}">
              <c16:uniqueId val="{00000002-A18B-4159-BEFF-721BF2568AB5}"/>
            </c:ext>
          </c:extLst>
        </c:ser>
        <c:dLbls>
          <c:showLegendKey val="0"/>
          <c:showVal val="0"/>
          <c:showCatName val="0"/>
          <c:showSerName val="0"/>
          <c:showPercent val="0"/>
          <c:showBubbleSize val="0"/>
        </c:dLbls>
        <c:marker val="1"/>
        <c:smooth val="0"/>
        <c:axId val="169175296"/>
        <c:axId val="169233792"/>
      </c:lineChart>
      <c:catAx>
        <c:axId val="169175296"/>
        <c:scaling>
          <c:orientation val="minMax"/>
        </c:scaling>
        <c:delete val="0"/>
        <c:axPos val="b"/>
        <c:title>
          <c:tx>
            <c:rich>
              <a:bodyPr/>
              <a:lstStyle/>
              <a:p>
                <a:pPr>
                  <a:defRPr sz="925" b="1" i="0" u="none" strike="noStrike" baseline="0">
                    <a:solidFill>
                      <a:srgbClr val="000000"/>
                    </a:solidFill>
                    <a:latin typeface="Arial"/>
                    <a:ea typeface="Arial"/>
                    <a:cs typeface="Arial"/>
                  </a:defRPr>
                </a:pPr>
                <a:r>
                  <a:rPr lang="en-GB"/>
                  <a:t>Rating</a:t>
                </a:r>
              </a:p>
            </c:rich>
          </c:tx>
          <c:layout>
            <c:manualLayout>
              <c:xMode val="edge"/>
              <c:yMode val="edge"/>
              <c:x val="0.40211703703703705"/>
              <c:y val="0.85259555555555555"/>
            </c:manualLayout>
          </c:layout>
          <c:overlay val="0"/>
          <c:spPr>
            <a:noFill/>
            <a:ln w="25400">
              <a:noFill/>
            </a:ln>
          </c:spPr>
        </c:title>
        <c:numFmt formatCode="General" sourceLinked="1"/>
        <c:majorTickMark val="none"/>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sv-SE"/>
          </a:p>
        </c:txPr>
        <c:crossAx val="169233792"/>
        <c:crosses val="autoZero"/>
        <c:auto val="1"/>
        <c:lblAlgn val="ctr"/>
        <c:lblOffset val="100"/>
        <c:tickLblSkip val="1"/>
        <c:tickMarkSkip val="1"/>
        <c:noMultiLvlLbl val="0"/>
      </c:catAx>
      <c:valAx>
        <c:axId val="169233792"/>
        <c:scaling>
          <c:orientation val="minMax"/>
          <c:max val="0.30000000000000004"/>
        </c:scaling>
        <c:delete val="0"/>
        <c:axPos val="l"/>
        <c:majorGridlines>
          <c:spPr>
            <a:ln w="0">
              <a:solidFill>
                <a:srgbClr val="000000">
                  <a:alpha val="20000"/>
                </a:srgbClr>
              </a:solidFill>
              <a:prstDash val="sysDash"/>
            </a:ln>
          </c:spPr>
        </c:majorGridlines>
        <c:numFmt formatCode="0%" sourceLinked="0"/>
        <c:majorTickMark val="none"/>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sv-SE"/>
          </a:p>
        </c:txPr>
        <c:crossAx val="169175296"/>
        <c:crosses val="autoZero"/>
        <c:crossBetween val="between"/>
      </c:valAx>
      <c:spPr>
        <a:solidFill>
          <a:srgbClr val="FFFFFF"/>
        </a:solidFill>
        <a:ln w="25400">
          <a:noFill/>
        </a:ln>
      </c:spPr>
    </c:plotArea>
    <c:legend>
      <c:legendPos val="b"/>
      <c:overlay val="0"/>
    </c:legend>
    <c:plotVisOnly val="1"/>
    <c:dispBlanksAs val="gap"/>
    <c:showDLblsOverMax val="0"/>
  </c:chart>
  <c:spPr>
    <a:solidFill>
      <a:srgbClr val="FFFFFF"/>
    </a:solidFill>
    <a:ln w="9525">
      <a:noFill/>
    </a:ln>
  </c:spPr>
  <c:txPr>
    <a:bodyPr/>
    <a:lstStyle/>
    <a:p>
      <a:pPr>
        <a:defRPr sz="925" b="0" i="0" u="none" strike="noStrike" baseline="0">
          <a:solidFill>
            <a:srgbClr val="000000"/>
          </a:solidFill>
          <a:latin typeface="Arial"/>
          <a:ea typeface="Arial"/>
          <a:cs typeface="Arial"/>
        </a:defRPr>
      </a:pPr>
      <a:endParaRPr lang="sv-SE"/>
    </a:p>
  </c:txPr>
  <c:printSettings>
    <c:headerFooter alignWithMargins="0"/>
    <c:pageMargins b="1" l="0.75" r="0.75"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1800766283524"/>
          <c:y val="0.17603767560664113"/>
          <c:w val="0.67630906768837806"/>
          <c:h val="0.67630906768837806"/>
        </c:manualLayout>
      </c:layout>
      <c:pieChart>
        <c:varyColors val="1"/>
        <c:ser>
          <c:idx val="0"/>
          <c:order val="0"/>
          <c:tx>
            <c:v>EURbn</c:v>
          </c:tx>
          <c:spPr>
            <a:solidFill>
              <a:srgbClr val="CCCCFF"/>
            </a:solidFill>
            <a:ln w="25400">
              <a:noFill/>
            </a:ln>
          </c:spPr>
          <c:dPt>
            <c:idx val="0"/>
            <c:bubble3D val="0"/>
            <c:spPr>
              <a:solidFill>
                <a:srgbClr val="0000A0"/>
              </a:solidFill>
              <a:ln w="25400">
                <a:noFill/>
              </a:ln>
            </c:spPr>
            <c:extLst>
              <c:ext xmlns:c16="http://schemas.microsoft.com/office/drawing/2014/chart" uri="{C3380CC4-5D6E-409C-BE32-E72D297353CC}">
                <c16:uniqueId val="{00000001-6BA0-4971-AD5F-67212F0461CB}"/>
              </c:ext>
            </c:extLst>
          </c:dPt>
          <c:dPt>
            <c:idx val="1"/>
            <c:bubble3D val="0"/>
            <c:spPr>
              <a:solidFill>
                <a:srgbClr val="3399FF"/>
              </a:solidFill>
              <a:ln w="25400">
                <a:noFill/>
              </a:ln>
            </c:spPr>
            <c:extLst>
              <c:ext xmlns:c16="http://schemas.microsoft.com/office/drawing/2014/chart" uri="{C3380CC4-5D6E-409C-BE32-E72D297353CC}">
                <c16:uniqueId val="{00000003-6BA0-4971-AD5F-67212F0461CB}"/>
              </c:ext>
            </c:extLst>
          </c:dPt>
          <c:dPt>
            <c:idx val="2"/>
            <c:bubble3D val="0"/>
            <c:spPr>
              <a:solidFill>
                <a:srgbClr val="99CCFF"/>
              </a:solidFill>
              <a:ln w="25400">
                <a:noFill/>
              </a:ln>
            </c:spPr>
            <c:extLst>
              <c:ext xmlns:c16="http://schemas.microsoft.com/office/drawing/2014/chart" uri="{C3380CC4-5D6E-409C-BE32-E72D297353CC}">
                <c16:uniqueId val="{00000005-6BA0-4971-AD5F-67212F0461CB}"/>
              </c:ext>
            </c:extLst>
          </c:dPt>
          <c:dPt>
            <c:idx val="3"/>
            <c:bubble3D val="0"/>
            <c:spPr>
              <a:solidFill>
                <a:srgbClr val="8B8A8D"/>
              </a:solidFill>
              <a:ln w="25400">
                <a:noFill/>
              </a:ln>
            </c:spPr>
            <c:extLst>
              <c:ext xmlns:c16="http://schemas.microsoft.com/office/drawing/2014/chart" uri="{C3380CC4-5D6E-409C-BE32-E72D297353CC}">
                <c16:uniqueId val="{00000007-6BA0-4971-AD5F-67212F0461CB}"/>
              </c:ext>
            </c:extLst>
          </c:dPt>
          <c:dPt>
            <c:idx val="4"/>
            <c:bubble3D val="0"/>
            <c:spPr>
              <a:solidFill>
                <a:srgbClr val="C9C7C7"/>
              </a:solidFill>
              <a:ln w="25400">
                <a:noFill/>
              </a:ln>
            </c:spPr>
            <c:extLst>
              <c:ext xmlns:c16="http://schemas.microsoft.com/office/drawing/2014/chart" uri="{C3380CC4-5D6E-409C-BE32-E72D297353CC}">
                <c16:uniqueId val="{00000009-6BA0-4971-AD5F-67212F0461CB}"/>
              </c:ext>
            </c:extLst>
          </c:dPt>
          <c:dPt>
            <c:idx val="5"/>
            <c:bubble3D val="0"/>
            <c:spPr>
              <a:solidFill>
                <a:srgbClr val="474748"/>
              </a:solidFill>
              <a:ln w="25400">
                <a:noFill/>
              </a:ln>
            </c:spPr>
            <c:extLst>
              <c:ext xmlns:c16="http://schemas.microsoft.com/office/drawing/2014/chart" uri="{C3380CC4-5D6E-409C-BE32-E72D297353CC}">
                <c16:uniqueId val="{0000000B-6BA0-4971-AD5F-67212F0461CB}"/>
              </c:ext>
            </c:extLst>
          </c:dPt>
          <c:dPt>
            <c:idx val="6"/>
            <c:bubble3D val="0"/>
            <c:extLst>
              <c:ext xmlns:c16="http://schemas.microsoft.com/office/drawing/2014/chart" uri="{C3380CC4-5D6E-409C-BE32-E72D297353CC}">
                <c16:uniqueId val="{0000000C-6BA0-4971-AD5F-67212F0461CB}"/>
              </c:ext>
            </c:extLst>
          </c:dPt>
          <c:dLbls>
            <c:spPr>
              <a:noFill/>
              <a:ln>
                <a:noFill/>
              </a:ln>
              <a:effectLst/>
            </c:spPr>
            <c:txPr>
              <a:bodyPr/>
              <a:lstStyle/>
              <a:p>
                <a:pPr>
                  <a:defRPr sz="1000" b="0" baseline="0">
                    <a:solidFill>
                      <a:sysClr val="windowText" lastClr="000000"/>
                    </a:solidFill>
                  </a:defRPr>
                </a:pPr>
                <a:endParaRPr lang="sv-SE"/>
              </a:p>
            </c:txPr>
            <c:dLblPos val="outEnd"/>
            <c:showLegendKey val="0"/>
            <c:showVal val="0"/>
            <c:showCatName val="1"/>
            <c:showSerName val="0"/>
            <c:showPercent val="0"/>
            <c:showBubbleSize val="0"/>
            <c:showLeaderLines val="1"/>
            <c:extLst>
              <c:ext xmlns:c15="http://schemas.microsoft.com/office/drawing/2012/chart" uri="{CE6537A1-D6FC-4f65-9D91-7224C49458BB}"/>
            </c:extLst>
          </c:dLbls>
          <c:cat>
            <c:strLit>
              <c:ptCount val="5"/>
              <c:pt idx="0">
                <c:v>ECP</c:v>
              </c:pt>
              <c:pt idx="1">
                <c:v>London CD</c:v>
              </c:pt>
              <c:pt idx="2">
                <c:v>French CP</c:v>
              </c:pt>
              <c:pt idx="3">
                <c:v>NY CD</c:v>
              </c:pt>
              <c:pt idx="4">
                <c:v>US CP</c:v>
              </c:pt>
            </c:strLit>
          </c:cat>
          <c:val>
            <c:numLit>
              <c:formatCode>#,##0.000</c:formatCode>
              <c:ptCount val="5"/>
              <c:pt idx="0">
                <c:v>8.6693291831000021</c:v>
              </c:pt>
              <c:pt idx="1">
                <c:v>9.0985574471000046</c:v>
              </c:pt>
              <c:pt idx="2">
                <c:v>0.04</c:v>
              </c:pt>
              <c:pt idx="3">
                <c:v>15.869962122300006</c:v>
              </c:pt>
              <c:pt idx="4">
                <c:v>6.0158108572999973</c:v>
              </c:pt>
            </c:numLit>
          </c:val>
          <c:extLst>
            <c:ext xmlns:c16="http://schemas.microsoft.com/office/drawing/2014/chart" uri="{C3380CC4-5D6E-409C-BE32-E72D297353CC}">
              <c16:uniqueId val="{0000000D-6BA0-4971-AD5F-67212F0461CB}"/>
            </c:ext>
          </c:extLst>
        </c:ser>
        <c:dLbls>
          <c:showLegendKey val="0"/>
          <c:showVal val="0"/>
          <c:showCatName val="0"/>
          <c:showSerName val="0"/>
          <c:showPercent val="0"/>
          <c:showBubbleSize val="0"/>
          <c:showLeaderLines val="1"/>
        </c:dLbls>
        <c:firstSliceAng val="90"/>
      </c:pieChart>
      <c:spPr>
        <a:noFill/>
        <a:ln w="25400">
          <a:noFill/>
        </a:ln>
      </c:spPr>
    </c:plotArea>
    <c:plotVisOnly val="1"/>
    <c:dispBlanksAs val="zero"/>
    <c:showDLblsOverMax val="0"/>
  </c:chart>
  <c:spPr>
    <a:noFill/>
    <a:ln w="9525">
      <a:noFill/>
    </a:ln>
  </c:spPr>
  <c:txPr>
    <a:bodyPr/>
    <a:lstStyle/>
    <a:p>
      <a:pPr>
        <a:defRPr sz="1100" b="0" i="0" u="none" strike="noStrike" baseline="0">
          <a:solidFill>
            <a:srgbClr val="000000"/>
          </a:solidFill>
          <a:latin typeface="+mn-lt"/>
          <a:ea typeface="Arial"/>
          <a:cs typeface="Arial"/>
        </a:defRPr>
      </a:pPr>
      <a:endParaRPr lang="sv-SE"/>
    </a:p>
  </c:txPr>
  <c:printSettings>
    <c:headerFooter/>
    <c:pageMargins b="1" l="0.75" r="0.7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3.3136642867651396E-2"/>
          <c:y val="0.15799877387990083"/>
          <c:w val="0.89490015432098768"/>
          <c:h val="0.7313520572712281"/>
        </c:manualLayout>
      </c:layout>
      <c:lineChart>
        <c:grouping val="standard"/>
        <c:varyColors val="0"/>
        <c:ser>
          <c:idx val="0"/>
          <c:order val="0"/>
          <c:tx>
            <c:v>Weighted average original maturity (days)</c:v>
          </c:tx>
          <c:spPr>
            <a:ln w="25400">
              <a:solidFill>
                <a:srgbClr val="0000A0"/>
              </a:solidFill>
              <a:prstDash val="solid"/>
            </a:ln>
          </c:spPr>
          <c:marker>
            <c:symbol val="none"/>
          </c:marker>
          <c:cat>
            <c:numLit>
              <c:formatCode>General</c:formatCode>
              <c:ptCount val="120"/>
              <c:pt idx="0">
                <c:v>2010</c:v>
              </c:pt>
              <c:pt idx="12">
                <c:v>2011</c:v>
              </c:pt>
              <c:pt idx="24">
                <c:v>2012</c:v>
              </c:pt>
              <c:pt idx="36">
                <c:v>2013</c:v>
              </c:pt>
              <c:pt idx="48">
                <c:v>2014</c:v>
              </c:pt>
              <c:pt idx="60">
                <c:v>2015</c:v>
              </c:pt>
              <c:pt idx="72">
                <c:v>2016</c:v>
              </c:pt>
              <c:pt idx="84">
                <c:v>2017</c:v>
              </c:pt>
              <c:pt idx="96">
                <c:v>2018</c:v>
              </c:pt>
              <c:pt idx="108">
                <c:v>2019</c:v>
              </c:pt>
            </c:numLit>
          </c:cat>
          <c:val>
            <c:numLit>
              <c:formatCode>#,##0.0</c:formatCode>
              <c:ptCount val="120"/>
              <c:pt idx="0">
                <c:v>106.41190686999036</c:v>
              </c:pt>
              <c:pt idx="1">
                <c:v>99.822595112799263</c:v>
              </c:pt>
              <c:pt idx="2">
                <c:v>98.388043823614993</c:v>
              </c:pt>
              <c:pt idx="3">
                <c:v>100.87338243725036</c:v>
              </c:pt>
              <c:pt idx="4">
                <c:v>101.95754375166415</c:v>
              </c:pt>
              <c:pt idx="5">
                <c:v>104.14357390718112</c:v>
              </c:pt>
              <c:pt idx="6">
                <c:v>111.30713003457844</c:v>
              </c:pt>
              <c:pt idx="7">
                <c:v>113.40318139202274</c:v>
              </c:pt>
              <c:pt idx="8">
                <c:v>110.48178871152371</c:v>
              </c:pt>
              <c:pt idx="9">
                <c:v>106.34123596116908</c:v>
              </c:pt>
              <c:pt idx="10">
                <c:v>104.21169548700347</c:v>
              </c:pt>
              <c:pt idx="11">
                <c:v>108.56434753124208</c:v>
              </c:pt>
              <c:pt idx="12">
                <c:v>111.8400901011004</c:v>
              </c:pt>
              <c:pt idx="13">
                <c:v>109.15457230378756</c:v>
              </c:pt>
              <c:pt idx="14">
                <c:v>107.84947655256434</c:v>
              </c:pt>
              <c:pt idx="15">
                <c:v>105.93170157647626</c:v>
              </c:pt>
              <c:pt idx="16">
                <c:v>111.76499089988886</c:v>
              </c:pt>
              <c:pt idx="17">
                <c:v>111.46898638896121</c:v>
              </c:pt>
              <c:pt idx="18">
                <c:v>107.30415092451028</c:v>
              </c:pt>
              <c:pt idx="19">
                <c:v>111.3607450753813</c:v>
              </c:pt>
              <c:pt idx="20">
                <c:v>116.95486383397616</c:v>
              </c:pt>
              <c:pt idx="21">
                <c:v>116.5770137357985</c:v>
              </c:pt>
              <c:pt idx="22">
                <c:v>114.85340664539986</c:v>
              </c:pt>
              <c:pt idx="23">
                <c:v>113.62027750005464</c:v>
              </c:pt>
              <c:pt idx="24">
                <c:v>118.10150629530781</c:v>
              </c:pt>
              <c:pt idx="25">
                <c:v>127.34581630939407</c:v>
              </c:pt>
              <c:pt idx="26">
                <c:v>130.61430958842971</c:v>
              </c:pt>
              <c:pt idx="27">
                <c:v>139.58579072925309</c:v>
              </c:pt>
              <c:pt idx="28">
                <c:v>133.94515900474482</c:v>
              </c:pt>
              <c:pt idx="29">
                <c:v>125.43943325910983</c:v>
              </c:pt>
              <c:pt idx="30">
                <c:v>134.14308756607522</c:v>
              </c:pt>
              <c:pt idx="31">
                <c:v>137.36112581716696</c:v>
              </c:pt>
              <c:pt idx="32">
                <c:v>144.32714880159125</c:v>
              </c:pt>
              <c:pt idx="33">
                <c:v>145.01234397753359</c:v>
              </c:pt>
              <c:pt idx="34">
                <c:v>152.09213165571941</c:v>
              </c:pt>
              <c:pt idx="35">
                <c:v>154.91695190081251</c:v>
              </c:pt>
              <c:pt idx="36">
                <c:v>157.57282835829119</c:v>
              </c:pt>
              <c:pt idx="37">
                <c:v>155.97336402990624</c:v>
              </c:pt>
              <c:pt idx="38">
                <c:v>155.73221063946588</c:v>
              </c:pt>
              <c:pt idx="39">
                <c:v>155.97905211896554</c:v>
              </c:pt>
              <c:pt idx="40">
                <c:v>151.1751145771442</c:v>
              </c:pt>
              <c:pt idx="41">
                <c:v>147.14516422505503</c:v>
              </c:pt>
              <c:pt idx="42">
                <c:v>140.68957967646585</c:v>
              </c:pt>
              <c:pt idx="43">
                <c:v>139.79144966613796</c:v>
              </c:pt>
              <c:pt idx="44">
                <c:v>137.82845843557865</c:v>
              </c:pt>
              <c:pt idx="45">
                <c:v>142.11996853610322</c:v>
              </c:pt>
              <c:pt idx="46">
                <c:v>143.24369301995839</c:v>
              </c:pt>
              <c:pt idx="47">
                <c:v>145.34437372359992</c:v>
              </c:pt>
              <c:pt idx="48">
                <c:v>140.08010587278125</c:v>
              </c:pt>
              <c:pt idx="49">
                <c:v>139.72203398330055</c:v>
              </c:pt>
              <c:pt idx="50">
                <c:v>135.47258110888316</c:v>
              </c:pt>
              <c:pt idx="51">
                <c:v>143.81352119524601</c:v>
              </c:pt>
              <c:pt idx="52">
                <c:v>147.95302204771085</c:v>
              </c:pt>
              <c:pt idx="53">
                <c:v>150.22860775486825</c:v>
              </c:pt>
              <c:pt idx="54">
                <c:v>149.92538387459393</c:v>
              </c:pt>
              <c:pt idx="55">
                <c:v>152.9610010261047</c:v>
              </c:pt>
              <c:pt idx="56">
                <c:v>165.27564162030433</c:v>
              </c:pt>
              <c:pt idx="57">
                <c:v>168.83656979743571</c:v>
              </c:pt>
              <c:pt idx="58">
                <c:v>171.57585230387457</c:v>
              </c:pt>
              <c:pt idx="59">
                <c:v>175.90344748939808</c:v>
              </c:pt>
              <c:pt idx="60">
                <c:v>178.08059001309903</c:v>
              </c:pt>
              <c:pt idx="61">
                <c:v>179.74898996105046</c:v>
              </c:pt>
              <c:pt idx="62">
                <c:v>176.86926430982183</c:v>
              </c:pt>
              <c:pt idx="63">
                <c:v>175.35277300000001</c:v>
              </c:pt>
              <c:pt idx="64">
                <c:v>169.03457599999999</c:v>
              </c:pt>
              <c:pt idx="65">
                <c:v>170.42862500000001</c:v>
              </c:pt>
              <c:pt idx="66" formatCode="General">
                <c:v>168.9</c:v>
              </c:pt>
              <c:pt idx="67" formatCode="General">
                <c:v>172.1</c:v>
              </c:pt>
              <c:pt idx="68" formatCode="General">
                <c:v>171.4</c:v>
              </c:pt>
              <c:pt idx="69" formatCode="General">
                <c:v>166.4</c:v>
              </c:pt>
              <c:pt idx="70" formatCode="General">
                <c:v>155</c:v>
              </c:pt>
              <c:pt idx="71" formatCode="General">
                <c:v>145.6</c:v>
              </c:pt>
              <c:pt idx="72" formatCode="0.0">
                <c:v>144.72701243170818</c:v>
              </c:pt>
              <c:pt idx="73" formatCode="0.0">
                <c:v>151.56032671962299</c:v>
              </c:pt>
              <c:pt idx="74" formatCode="0.0">
                <c:v>159.89745395793176</c:v>
              </c:pt>
              <c:pt idx="75" formatCode="0.0">
                <c:v>171.487117811047</c:v>
              </c:pt>
              <c:pt idx="76" formatCode="0.0">
                <c:v>176.41351741103125</c:v>
              </c:pt>
              <c:pt idx="77" formatCode="0.0">
                <c:v>182.04339544041986</c:v>
              </c:pt>
              <c:pt idx="78" formatCode="0.0">
                <c:v>183.76374947761306</c:v>
              </c:pt>
              <c:pt idx="79" formatCode="0.0">
                <c:v>183.08942278954657</c:v>
              </c:pt>
              <c:pt idx="80" formatCode="0.0">
                <c:v>182.94184010418027</c:v>
              </c:pt>
              <c:pt idx="81" formatCode="0.0">
                <c:v>193.86156220989503</c:v>
              </c:pt>
              <c:pt idx="82" formatCode="0.0">
                <c:v>184.40146727799038</c:v>
              </c:pt>
              <c:pt idx="83" formatCode="0.0">
                <c:v>182.85563568308822</c:v>
              </c:pt>
              <c:pt idx="84" formatCode="0.0">
                <c:v>174.71462884003066</c:v>
              </c:pt>
              <c:pt idx="85" formatCode="0.0">
                <c:v>171.29832750786215</c:v>
              </c:pt>
              <c:pt idx="86" formatCode="0.0">
                <c:v>171.7985510519425</c:v>
              </c:pt>
              <c:pt idx="87" formatCode="0.0">
                <c:v>163.42383607579652</c:v>
              </c:pt>
              <c:pt idx="88" formatCode="0.0">
                <c:v>155.74842907084039</c:v>
              </c:pt>
              <c:pt idx="89" formatCode="0.0">
                <c:v>142.95821970331778</c:v>
              </c:pt>
              <c:pt idx="90" formatCode="0.0">
                <c:v>142.60111181810481</c:v>
              </c:pt>
              <c:pt idx="91" formatCode="0.0">
                <c:v>140.33276426738391</c:v>
              </c:pt>
              <c:pt idx="92" formatCode="0.0">
                <c:v>138.43152861566202</c:v>
              </c:pt>
              <c:pt idx="93" formatCode="0.0">
                <c:v>142.65958097016593</c:v>
              </c:pt>
              <c:pt idx="94" formatCode="0.0">
                <c:v>143.40008918940543</c:v>
              </c:pt>
              <c:pt idx="95" formatCode="0.0">
                <c:v>145.5514925014204</c:v>
              </c:pt>
              <c:pt idx="96" formatCode="0.0">
                <c:v>148.70967322171603</c:v>
              </c:pt>
              <c:pt idx="97" formatCode="0.0">
                <c:v>155.17517396787201</c:v>
              </c:pt>
              <c:pt idx="98" formatCode="0.0">
                <c:v>160.70164218301176</c:v>
              </c:pt>
              <c:pt idx="99" formatCode="0.0">
                <c:v>163.37237728451151</c:v>
              </c:pt>
              <c:pt idx="100" formatCode="0.0">
                <c:v>156.13060791891357</c:v>
              </c:pt>
              <c:pt idx="101" formatCode="0.0">
                <c:v>157.08703493516691</c:v>
              </c:pt>
              <c:pt idx="102" formatCode="0.0">
                <c:v>170.87238264588936</c:v>
              </c:pt>
              <c:pt idx="103" formatCode="0.0">
                <c:v>180.43898961078816</c:v>
              </c:pt>
              <c:pt idx="104" formatCode="0.0">
                <c:v>188.47023689600303</c:v>
              </c:pt>
              <c:pt idx="105" formatCode="0.0">
                <c:v>198.34710322869688</c:v>
              </c:pt>
              <c:pt idx="106" formatCode="0.0">
                <c:v>189.17821835160154</c:v>
              </c:pt>
              <c:pt idx="107" formatCode="0.0">
                <c:v>183.01089350003943</c:v>
              </c:pt>
              <c:pt idx="108" formatCode="0.0">
                <c:v>175.13486261046404</c:v>
              </c:pt>
              <c:pt idx="109" formatCode="0.0">
                <c:v>167.21184509841754</c:v>
              </c:pt>
              <c:pt idx="110" formatCode="0.0">
                <c:v>160.33338726449162</c:v>
              </c:pt>
              <c:pt idx="111" formatCode="0.0">
                <c:v>160.68742150028953</c:v>
              </c:pt>
              <c:pt idx="112" formatCode="0.0">
                <c:v>168.19159964263724</c:v>
              </c:pt>
              <c:pt idx="113" formatCode="0.0">
                <c:v>171.89089944751919</c:v>
              </c:pt>
              <c:pt idx="114" formatCode="0.0">
                <c:v>185.27929566283805</c:v>
              </c:pt>
              <c:pt idx="115" formatCode="0.0">
                <c:v>189.6589925894186</c:v>
              </c:pt>
              <c:pt idx="116" formatCode="0.0">
                <c:v>188.33146218765631</c:v>
              </c:pt>
              <c:pt idx="117" formatCode="0.0">
                <c:v>189.94971357668069</c:v>
              </c:pt>
              <c:pt idx="118" formatCode="0.0">
                <c:v>192.48320809227454</c:v>
              </c:pt>
              <c:pt idx="119" formatCode="0.0">
                <c:v>198.57022202529598</c:v>
              </c:pt>
            </c:numLit>
          </c:val>
          <c:smooth val="1"/>
          <c:extLst>
            <c:ext xmlns:c16="http://schemas.microsoft.com/office/drawing/2014/chart" uri="{C3380CC4-5D6E-409C-BE32-E72D297353CC}">
              <c16:uniqueId val="{00000000-6DCF-471D-933A-D97C00AF78DD}"/>
            </c:ext>
          </c:extLst>
        </c:ser>
        <c:dLbls>
          <c:showLegendKey val="0"/>
          <c:showVal val="0"/>
          <c:showCatName val="0"/>
          <c:showSerName val="0"/>
          <c:showPercent val="0"/>
          <c:showBubbleSize val="0"/>
        </c:dLbls>
        <c:smooth val="0"/>
        <c:axId val="96278400"/>
        <c:axId val="96849920"/>
      </c:lineChart>
      <c:catAx>
        <c:axId val="96278400"/>
        <c:scaling>
          <c:orientation val="minMax"/>
        </c:scaling>
        <c:delete val="0"/>
        <c:axPos val="b"/>
        <c:minorGridlines>
          <c:spPr>
            <a:ln w="0">
              <a:noFill/>
            </a:ln>
          </c:spPr>
        </c:minorGridlines>
        <c:numFmt formatCode="General" sourceLinked="1"/>
        <c:majorTickMark val="out"/>
        <c:minorTickMark val="none"/>
        <c:tickLblPos val="nextTo"/>
        <c:spPr>
          <a:ln>
            <a:solidFill>
              <a:schemeClr val="tx1"/>
            </a:solidFill>
          </a:ln>
        </c:spPr>
        <c:txPr>
          <a:bodyPr rot="0" vert="horz" anchor="ctr" anchorCtr="1"/>
          <a:lstStyle/>
          <a:p>
            <a:pPr>
              <a:defRPr/>
            </a:pPr>
            <a:endParaRPr lang="sv-SE"/>
          </a:p>
        </c:txPr>
        <c:crossAx val="96849920"/>
        <c:crosses val="autoZero"/>
        <c:auto val="1"/>
        <c:lblAlgn val="ctr"/>
        <c:lblOffset val="100"/>
        <c:tickLblSkip val="12"/>
        <c:tickMarkSkip val="12"/>
        <c:noMultiLvlLbl val="0"/>
      </c:catAx>
      <c:valAx>
        <c:axId val="96849920"/>
        <c:scaling>
          <c:orientation val="minMax"/>
          <c:max val="210"/>
          <c:min val="90"/>
        </c:scaling>
        <c:delete val="0"/>
        <c:axPos val="r"/>
        <c:majorGridlines>
          <c:spPr>
            <a:ln>
              <a:solidFill>
                <a:schemeClr val="tx1"/>
              </a:solidFill>
              <a:prstDash val="dash"/>
            </a:ln>
          </c:spPr>
        </c:majorGridlines>
        <c:title>
          <c:tx>
            <c:rich>
              <a:bodyPr rot="0" vert="horz"/>
              <a:lstStyle/>
              <a:p>
                <a:pPr>
                  <a:defRPr/>
                </a:pPr>
                <a:r>
                  <a:rPr lang="en-US"/>
                  <a:t>Days</a:t>
                </a:r>
              </a:p>
            </c:rich>
          </c:tx>
          <c:layout>
            <c:manualLayout>
              <c:xMode val="edge"/>
              <c:yMode val="edge"/>
              <c:x val="0.92266404320987649"/>
              <c:y val="2.3079531418875521E-2"/>
            </c:manualLayout>
          </c:layout>
          <c:overlay val="0"/>
        </c:title>
        <c:numFmt formatCode="#,##0" sourceLinked="0"/>
        <c:majorTickMark val="out"/>
        <c:minorTickMark val="none"/>
        <c:tickLblPos val="nextTo"/>
        <c:spPr>
          <a:ln>
            <a:solidFill>
              <a:schemeClr val="tx1"/>
            </a:solidFill>
          </a:ln>
        </c:spPr>
        <c:crossAx val="96278400"/>
        <c:crosses val="max"/>
        <c:crossBetween val="midCat"/>
        <c:majorUnit val="20"/>
        <c:minorUnit val="1"/>
      </c:valAx>
      <c:spPr>
        <a:noFill/>
        <a:ln>
          <a:noFill/>
        </a:ln>
      </c:spPr>
    </c:plotArea>
    <c:plotVisOnly val="1"/>
    <c:dispBlanksAs val="gap"/>
    <c:showDLblsOverMax val="0"/>
  </c:chart>
  <c:spPr>
    <a:noFill/>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4.1233136736492433E-2"/>
          <c:y val="0.12881626724763981"/>
          <c:w val="0.88721280864197527"/>
          <c:h val="0.75727805010893245"/>
        </c:manualLayout>
      </c:layout>
      <c:areaChart>
        <c:grouping val="standard"/>
        <c:varyColors val="0"/>
        <c:ser>
          <c:idx val="0"/>
          <c:order val="0"/>
          <c:tx>
            <c:v>Total short issuances (EURm)</c:v>
          </c:tx>
          <c:spPr>
            <a:solidFill>
              <a:srgbClr val="0000A0"/>
            </a:solidFill>
            <a:ln w="25400">
              <a:noFill/>
            </a:ln>
          </c:spPr>
          <c:cat>
            <c:numLit>
              <c:formatCode>General</c:formatCode>
              <c:ptCount val="186"/>
              <c:pt idx="0">
                <c:v>2005</c:v>
              </c:pt>
              <c:pt idx="12">
                <c:v>2006</c:v>
              </c:pt>
              <c:pt idx="24">
                <c:v>2007</c:v>
              </c:pt>
              <c:pt idx="36">
                <c:v>2008</c:v>
              </c:pt>
              <c:pt idx="48">
                <c:v>2009</c:v>
              </c:pt>
              <c:pt idx="60">
                <c:v>2010</c:v>
              </c:pt>
              <c:pt idx="72">
                <c:v>2011</c:v>
              </c:pt>
              <c:pt idx="84">
                <c:v>2012</c:v>
              </c:pt>
              <c:pt idx="96">
                <c:v>2013</c:v>
              </c:pt>
              <c:pt idx="108">
                <c:v>2014</c:v>
              </c:pt>
              <c:pt idx="120">
                <c:v>2015</c:v>
              </c:pt>
              <c:pt idx="132">
                <c:v>2016</c:v>
              </c:pt>
              <c:pt idx="144">
                <c:v>2017</c:v>
              </c:pt>
              <c:pt idx="156">
                <c:v>2018</c:v>
              </c:pt>
              <c:pt idx="168">
                <c:v>2019</c:v>
              </c:pt>
              <c:pt idx="180">
                <c:v>2020</c:v>
              </c:pt>
            </c:numLit>
          </c:cat>
          <c:val>
            <c:numLit>
              <c:formatCode>#,##0</c:formatCode>
              <c:ptCount val="186"/>
              <c:pt idx="0">
                <c:v>26076.847813788292</c:v>
              </c:pt>
              <c:pt idx="1">
                <c:v>26282.836726152967</c:v>
              </c:pt>
              <c:pt idx="2">
                <c:v>29055.457301128004</c:v>
              </c:pt>
              <c:pt idx="3">
                <c:v>31304.299876401383</c:v>
              </c:pt>
              <c:pt idx="4">
                <c:v>27953.774082725526</c:v>
              </c:pt>
              <c:pt idx="5">
                <c:v>28841.643487534777</c:v>
              </c:pt>
              <c:pt idx="6">
                <c:v>26170.741289628084</c:v>
              </c:pt>
              <c:pt idx="7">
                <c:v>26399.289374050488</c:v>
              </c:pt>
              <c:pt idx="8">
                <c:v>28216.168667157999</c:v>
              </c:pt>
              <c:pt idx="9">
                <c:v>33269.405452022889</c:v>
              </c:pt>
              <c:pt idx="10">
                <c:v>35810</c:v>
              </c:pt>
              <c:pt idx="11">
                <c:v>34320</c:v>
              </c:pt>
              <c:pt idx="12">
                <c:v>32086</c:v>
              </c:pt>
              <c:pt idx="13">
                <c:v>32551</c:v>
              </c:pt>
              <c:pt idx="14">
                <c:v>34566</c:v>
              </c:pt>
              <c:pt idx="15">
                <c:v>34095</c:v>
              </c:pt>
              <c:pt idx="16">
                <c:v>32380</c:v>
              </c:pt>
              <c:pt idx="17">
                <c:v>33500</c:v>
              </c:pt>
              <c:pt idx="18">
                <c:v>31900</c:v>
              </c:pt>
              <c:pt idx="19">
                <c:v>29500</c:v>
              </c:pt>
              <c:pt idx="20">
                <c:v>26130</c:v>
              </c:pt>
              <c:pt idx="21">
                <c:v>28500</c:v>
              </c:pt>
              <c:pt idx="22">
                <c:v>26500</c:v>
              </c:pt>
              <c:pt idx="23">
                <c:v>26800</c:v>
              </c:pt>
              <c:pt idx="24">
                <c:v>30800</c:v>
              </c:pt>
              <c:pt idx="25">
                <c:v>33500</c:v>
              </c:pt>
              <c:pt idx="26">
                <c:v>31300</c:v>
              </c:pt>
              <c:pt idx="27">
                <c:v>33500</c:v>
              </c:pt>
              <c:pt idx="28">
                <c:v>36600</c:v>
              </c:pt>
              <c:pt idx="29">
                <c:v>33000</c:v>
              </c:pt>
              <c:pt idx="30">
                <c:v>31400</c:v>
              </c:pt>
              <c:pt idx="31">
                <c:v>37300</c:v>
              </c:pt>
              <c:pt idx="32">
                <c:v>35400</c:v>
              </c:pt>
              <c:pt idx="33">
                <c:v>37300</c:v>
              </c:pt>
              <c:pt idx="34">
                <c:v>39300</c:v>
              </c:pt>
              <c:pt idx="35">
                <c:v>38000</c:v>
              </c:pt>
              <c:pt idx="36">
                <c:v>37200</c:v>
              </c:pt>
              <c:pt idx="37">
                <c:v>34382</c:v>
              </c:pt>
              <c:pt idx="38">
                <c:v>39462</c:v>
              </c:pt>
              <c:pt idx="39">
                <c:v>48100</c:v>
              </c:pt>
              <c:pt idx="40">
                <c:v>47500</c:v>
              </c:pt>
              <c:pt idx="41">
                <c:v>46700</c:v>
              </c:pt>
              <c:pt idx="42">
                <c:v>44308</c:v>
              </c:pt>
              <c:pt idx="43">
                <c:v>45520</c:v>
              </c:pt>
              <c:pt idx="44">
                <c:v>49000</c:v>
              </c:pt>
              <c:pt idx="45">
                <c:v>47141</c:v>
              </c:pt>
              <c:pt idx="46">
                <c:v>47082</c:v>
              </c:pt>
              <c:pt idx="47">
                <c:v>45335</c:v>
              </c:pt>
              <c:pt idx="48">
                <c:v>50745</c:v>
              </c:pt>
              <c:pt idx="49">
                <c:v>48031</c:v>
              </c:pt>
              <c:pt idx="50">
                <c:v>46256</c:v>
              </c:pt>
              <c:pt idx="51">
                <c:v>47976</c:v>
              </c:pt>
              <c:pt idx="52">
                <c:v>42752.567139999999</c:v>
              </c:pt>
              <c:pt idx="53">
                <c:v>40334</c:v>
              </c:pt>
              <c:pt idx="54">
                <c:v>35817</c:v>
              </c:pt>
              <c:pt idx="55">
                <c:v>34779</c:v>
              </c:pt>
              <c:pt idx="56">
                <c:v>37834.626330191328</c:v>
              </c:pt>
              <c:pt idx="57">
                <c:v>36593.760000000002</c:v>
              </c:pt>
              <c:pt idx="58">
                <c:v>42931.11</c:v>
              </c:pt>
              <c:pt idx="59">
                <c:v>52889.204293372022</c:v>
              </c:pt>
              <c:pt idx="60">
                <c:v>47125.619648673535</c:v>
              </c:pt>
              <c:pt idx="61">
                <c:v>47312.861193404191</c:v>
              </c:pt>
              <c:pt idx="62">
                <c:v>41039.74</c:v>
              </c:pt>
              <c:pt idx="63">
                <c:v>40268.519999999997</c:v>
              </c:pt>
              <c:pt idx="64">
                <c:v>47031.67</c:v>
              </c:pt>
              <c:pt idx="65">
                <c:v>51945.647274186427</c:v>
              </c:pt>
              <c:pt idx="66">
                <c:v>53204</c:v>
              </c:pt>
              <c:pt idx="67">
                <c:v>49699.691395340102</c:v>
              </c:pt>
              <c:pt idx="68">
                <c:v>42501.448669354497</c:v>
              </c:pt>
              <c:pt idx="69">
                <c:v>49833.86</c:v>
              </c:pt>
              <c:pt idx="70">
                <c:v>54040.861351712869</c:v>
              </c:pt>
              <c:pt idx="71">
                <c:v>52505.006304528019</c:v>
              </c:pt>
              <c:pt idx="72">
                <c:v>51341.729947110667</c:v>
              </c:pt>
              <c:pt idx="73">
                <c:v>44123.176379095814</c:v>
              </c:pt>
              <c:pt idx="74">
                <c:v>45068.829290561756</c:v>
              </c:pt>
              <c:pt idx="75">
                <c:v>45864.022589354739</c:v>
              </c:pt>
              <c:pt idx="76">
                <c:v>49341.777068117655</c:v>
              </c:pt>
              <c:pt idx="77">
                <c:v>50527.178198056834</c:v>
              </c:pt>
              <c:pt idx="78">
                <c:v>50715.51</c:v>
              </c:pt>
              <c:pt idx="79">
                <c:v>54902.652689901792</c:v>
              </c:pt>
              <c:pt idx="80">
                <c:v>58873.202194568934</c:v>
              </c:pt>
              <c:pt idx="81">
                <c:v>59397.16490550946</c:v>
              </c:pt>
              <c:pt idx="82">
                <c:v>61968.524584472892</c:v>
              </c:pt>
              <c:pt idx="83">
                <c:v>62436.542629154705</c:v>
              </c:pt>
              <c:pt idx="84">
                <c:v>57454.715650466744</c:v>
              </c:pt>
              <c:pt idx="85">
                <c:v>50841.825868092492</c:v>
              </c:pt>
              <c:pt idx="86">
                <c:v>43951.406530476837</c:v>
              </c:pt>
              <c:pt idx="87">
                <c:v>42825.499426055329</c:v>
              </c:pt>
              <c:pt idx="88">
                <c:v>49978.655911588678</c:v>
              </c:pt>
              <c:pt idx="89">
                <c:v>56932.309658705715</c:v>
              </c:pt>
              <c:pt idx="90">
                <c:v>59779.603238637399</c:v>
              </c:pt>
              <c:pt idx="91">
                <c:v>58208.5250286144</c:v>
              </c:pt>
              <c:pt idx="92">
                <c:v>52891.234437451807</c:v>
              </c:pt>
              <c:pt idx="93">
                <c:v>52882.44</c:v>
              </c:pt>
              <c:pt idx="94">
                <c:v>50324.114062375949</c:v>
              </c:pt>
              <c:pt idx="95">
                <c:v>54392</c:v>
              </c:pt>
              <c:pt idx="96">
                <c:v>54545.454456870095</c:v>
              </c:pt>
              <c:pt idx="97">
                <c:v>51834.584418462786</c:v>
              </c:pt>
              <c:pt idx="98">
                <c:v>51812.198868840191</c:v>
              </c:pt>
              <c:pt idx="99">
                <c:v>48094.26</c:v>
              </c:pt>
              <c:pt idx="100">
                <c:v>48296.26</c:v>
              </c:pt>
              <c:pt idx="101">
                <c:v>43655.647824075299</c:v>
              </c:pt>
              <c:pt idx="102">
                <c:v>49483.225617370801</c:v>
              </c:pt>
              <c:pt idx="103">
                <c:v>52960.467199999999</c:v>
              </c:pt>
              <c:pt idx="104">
                <c:v>50670.841469999999</c:v>
              </c:pt>
              <c:pt idx="105">
                <c:v>48056.813699999999</c:v>
              </c:pt>
              <c:pt idx="106">
                <c:v>45783.71</c:v>
              </c:pt>
              <c:pt idx="107">
                <c:v>51095.77</c:v>
              </c:pt>
              <c:pt idx="108">
                <c:v>49276.49</c:v>
              </c:pt>
              <c:pt idx="109">
                <c:v>46790</c:v>
              </c:pt>
              <c:pt idx="110">
                <c:v>46461</c:v>
              </c:pt>
              <c:pt idx="111">
                <c:v>47678.617888716231</c:v>
              </c:pt>
              <c:pt idx="112">
                <c:v>53473.269566484909</c:v>
              </c:pt>
              <c:pt idx="113">
                <c:v>50208</c:v>
              </c:pt>
              <c:pt idx="114">
                <c:v>50087.2551895129</c:v>
              </c:pt>
              <c:pt idx="115">
                <c:v>46054.117416100242</c:v>
              </c:pt>
              <c:pt idx="116">
                <c:v>49950.144202854834</c:v>
              </c:pt>
              <c:pt idx="117">
                <c:v>49491</c:v>
              </c:pt>
              <c:pt idx="118">
                <c:v>49756</c:v>
              </c:pt>
              <c:pt idx="119">
                <c:v>51815</c:v>
              </c:pt>
              <c:pt idx="120">
                <c:v>52724</c:v>
              </c:pt>
              <c:pt idx="121">
                <c:v>47835</c:v>
              </c:pt>
              <c:pt idx="122">
                <c:v>46226</c:v>
              </c:pt>
              <c:pt idx="123">
                <c:v>43642</c:v>
              </c:pt>
              <c:pt idx="124">
                <c:v>47575</c:v>
              </c:pt>
              <c:pt idx="125">
                <c:v>46124</c:v>
              </c:pt>
              <c:pt idx="126">
                <c:v>45496</c:v>
              </c:pt>
              <c:pt idx="127">
                <c:v>43348</c:v>
              </c:pt>
              <c:pt idx="128">
                <c:v>40484</c:v>
              </c:pt>
              <c:pt idx="129">
                <c:v>41883</c:v>
              </c:pt>
              <c:pt idx="130">
                <c:v>45402</c:v>
              </c:pt>
              <c:pt idx="131">
                <c:v>45596</c:v>
              </c:pt>
              <c:pt idx="132">
                <c:v>40309</c:v>
              </c:pt>
              <c:pt idx="133">
                <c:v>36515</c:v>
              </c:pt>
              <c:pt idx="134">
                <c:v>31843</c:v>
              </c:pt>
              <c:pt idx="135">
                <c:v>34688</c:v>
              </c:pt>
              <c:pt idx="136">
                <c:v>33322</c:v>
              </c:pt>
              <c:pt idx="137">
                <c:v>31705</c:v>
              </c:pt>
              <c:pt idx="138">
                <c:v>30725</c:v>
              </c:pt>
              <c:pt idx="139">
                <c:v>28725</c:v>
              </c:pt>
              <c:pt idx="140">
                <c:v>32857</c:v>
              </c:pt>
              <c:pt idx="141">
                <c:v>31335.415413533618</c:v>
              </c:pt>
              <c:pt idx="142">
                <c:v>34029.144863969006</c:v>
              </c:pt>
              <c:pt idx="143">
                <c:v>33876.516610931183</c:v>
              </c:pt>
              <c:pt idx="144">
                <c:v>35956.833613242808</c:v>
              </c:pt>
              <c:pt idx="145">
                <c:v>37326.608112117334</c:v>
              </c:pt>
              <c:pt idx="146">
                <c:v>35731.730871969361</c:v>
              </c:pt>
              <c:pt idx="147">
                <c:v>34225</c:v>
              </c:pt>
              <c:pt idx="148">
                <c:v>34857</c:v>
              </c:pt>
              <c:pt idx="149">
                <c:v>35971</c:v>
              </c:pt>
              <c:pt idx="150">
                <c:v>32820</c:v>
              </c:pt>
              <c:pt idx="151">
                <c:v>34661</c:v>
              </c:pt>
              <c:pt idx="152">
                <c:v>34473</c:v>
              </c:pt>
              <c:pt idx="153">
                <c:v>31652</c:v>
              </c:pt>
              <c:pt idx="154">
                <c:v>32914</c:v>
              </c:pt>
              <c:pt idx="155">
                <c:v>33132</c:v>
              </c:pt>
              <c:pt idx="156">
                <c:v>30282</c:v>
              </c:pt>
              <c:pt idx="157">
                <c:v>28655</c:v>
              </c:pt>
              <c:pt idx="158">
                <c:v>27589</c:v>
              </c:pt>
              <c:pt idx="159">
                <c:v>26700.295078999996</c:v>
              </c:pt>
              <c:pt idx="160">
                <c:v>27839.247975300004</c:v>
              </c:pt>
              <c:pt idx="161">
                <c:v>29238.616006229793</c:v>
              </c:pt>
              <c:pt idx="162">
                <c:v>26022.393371599497</c:v>
              </c:pt>
              <c:pt idx="163">
                <c:v>31101.80784612344</c:v>
              </c:pt>
              <c:pt idx="164">
                <c:v>37127.505984786992</c:v>
              </c:pt>
              <c:pt idx="165">
                <c:v>36290.983894691257</c:v>
              </c:pt>
              <c:pt idx="166">
                <c:v>41775.18904663904</c:v>
              </c:pt>
              <c:pt idx="167">
                <c:v>43474.636314014431</c:v>
              </c:pt>
              <c:pt idx="168">
                <c:v>40821.258743527709</c:v>
              </c:pt>
              <c:pt idx="169">
                <c:v>41275.353201308972</c:v>
              </c:pt>
              <c:pt idx="170">
                <c:v>38575.395161440822</c:v>
              </c:pt>
              <c:pt idx="171">
                <c:v>39647.054596129914</c:v>
              </c:pt>
              <c:pt idx="172">
                <c:v>40572.219193160592</c:v>
              </c:pt>
              <c:pt idx="173">
                <c:v>36826.96025168561</c:v>
              </c:pt>
              <c:pt idx="174">
                <c:v>35859.338205913882</c:v>
              </c:pt>
              <c:pt idx="175">
                <c:v>35476.564309541347</c:v>
              </c:pt>
              <c:pt idx="176">
                <c:v>37378.773684509884</c:v>
              </c:pt>
              <c:pt idx="177">
                <c:v>42077.310554091004</c:v>
              </c:pt>
              <c:pt idx="178">
                <c:v>40628.004062522392</c:v>
              </c:pt>
              <c:pt idx="179">
                <c:v>41079.735575488776</c:v>
              </c:pt>
              <c:pt idx="180">
                <c:v>44798.209968581999</c:v>
              </c:pt>
              <c:pt idx="181">
                <c:v>45539.608883751709</c:v>
              </c:pt>
              <c:pt idx="182">
                <c:v>38914.556787220856</c:v>
              </c:pt>
              <c:pt idx="183">
                <c:v>39023.985862664747</c:v>
              </c:pt>
              <c:pt idx="184">
                <c:v>42600.074569073069</c:v>
              </c:pt>
              <c:pt idx="185">
                <c:v>39693.659610071998</c:v>
              </c:pt>
            </c:numLit>
          </c:val>
          <c:extLst>
            <c:ext xmlns:c16="http://schemas.microsoft.com/office/drawing/2014/chart" uri="{C3380CC4-5D6E-409C-BE32-E72D297353CC}">
              <c16:uniqueId val="{00000000-C9D2-4AEA-959B-456CF5FC77A9}"/>
            </c:ext>
          </c:extLst>
        </c:ser>
        <c:dLbls>
          <c:showLegendKey val="0"/>
          <c:showVal val="0"/>
          <c:showCatName val="0"/>
          <c:showSerName val="0"/>
          <c:showPercent val="0"/>
          <c:showBubbleSize val="0"/>
        </c:dLbls>
        <c:axId val="98084736"/>
        <c:axId val="98451456"/>
      </c:areaChart>
      <c:catAx>
        <c:axId val="98084736"/>
        <c:scaling>
          <c:orientation val="minMax"/>
        </c:scaling>
        <c:delete val="0"/>
        <c:axPos val="b"/>
        <c:numFmt formatCode="General" sourceLinked="1"/>
        <c:majorTickMark val="out"/>
        <c:minorTickMark val="none"/>
        <c:tickLblPos val="nextTo"/>
        <c:spPr>
          <a:ln>
            <a:solidFill>
              <a:sysClr val="windowText" lastClr="000000"/>
            </a:solidFill>
          </a:ln>
        </c:spPr>
        <c:txPr>
          <a:bodyPr rot="0" vert="horz"/>
          <a:lstStyle/>
          <a:p>
            <a:pPr>
              <a:defRPr sz="1000">
                <a:latin typeface="+mn-lt"/>
              </a:defRPr>
            </a:pPr>
            <a:endParaRPr lang="sv-SE"/>
          </a:p>
        </c:txPr>
        <c:crossAx val="98451456"/>
        <c:crosses val="autoZero"/>
        <c:auto val="0"/>
        <c:lblAlgn val="ctr"/>
        <c:lblOffset val="100"/>
        <c:tickLblSkip val="12"/>
        <c:tickMarkSkip val="12"/>
        <c:noMultiLvlLbl val="1"/>
      </c:catAx>
      <c:valAx>
        <c:axId val="98451456"/>
        <c:scaling>
          <c:orientation val="minMax"/>
          <c:max val="70000"/>
          <c:min val="0"/>
        </c:scaling>
        <c:delete val="0"/>
        <c:axPos val="r"/>
        <c:majorGridlines>
          <c:spPr>
            <a:ln w="9525" cmpd="sng">
              <a:solidFill>
                <a:sysClr val="windowText" lastClr="000000"/>
              </a:solidFill>
              <a:prstDash val="dash"/>
            </a:ln>
          </c:spPr>
        </c:majorGridlines>
        <c:title>
          <c:tx>
            <c:rich>
              <a:bodyPr rot="0" vert="horz"/>
              <a:lstStyle/>
              <a:p>
                <a:pPr>
                  <a:defRPr/>
                </a:pPr>
                <a:r>
                  <a:rPr lang="en-GB" sz="1000" b="1">
                    <a:latin typeface="Arial" panose="020B0604020202020204" pitchFamily="34" charset="0"/>
                    <a:cs typeface="Arial" panose="020B0604020202020204" pitchFamily="34" charset="0"/>
                  </a:rPr>
                  <a:t>EURbn</a:t>
                </a:r>
              </a:p>
            </c:rich>
          </c:tx>
          <c:layout>
            <c:manualLayout>
              <c:xMode val="edge"/>
              <c:yMode val="edge"/>
              <c:x val="0.93742243436754169"/>
              <c:y val="5.6744667479945285E-4"/>
            </c:manualLayout>
          </c:layout>
          <c:overlay val="0"/>
        </c:title>
        <c:numFmt formatCode="#,##0" sourceLinked="0"/>
        <c:majorTickMark val="out"/>
        <c:minorTickMark val="none"/>
        <c:tickLblPos val="nextTo"/>
        <c:spPr>
          <a:ln>
            <a:solidFill>
              <a:schemeClr val="tx1"/>
            </a:solidFill>
          </a:ln>
        </c:spPr>
        <c:txPr>
          <a:bodyPr/>
          <a:lstStyle/>
          <a:p>
            <a:pPr>
              <a:defRPr sz="1000">
                <a:latin typeface="+mn-lt"/>
                <a:cs typeface="Arial" panose="020B0604020202020204" pitchFamily="34" charset="0"/>
              </a:defRPr>
            </a:pPr>
            <a:endParaRPr lang="sv-SE"/>
          </a:p>
        </c:txPr>
        <c:crossAx val="98084736"/>
        <c:crosses val="max"/>
        <c:crossBetween val="midCat"/>
        <c:majorUnit val="10000"/>
        <c:dispUnits>
          <c:builtInUnit val="thousands"/>
        </c:dispUnits>
      </c:valAx>
      <c:spPr>
        <a:noFill/>
        <a:ln w="3175">
          <a:noFill/>
          <a:prstDash val="solid"/>
        </a:ln>
      </c:spPr>
    </c:plotArea>
    <c:plotVisOnly val="1"/>
    <c:dispBlanksAs val="gap"/>
    <c:showDLblsOverMax val="0"/>
  </c:chart>
  <c:spPr>
    <a:noFill/>
    <a:ln w="9525">
      <a:noFill/>
    </a:ln>
  </c:spPr>
  <c:txPr>
    <a:bodyPr/>
    <a:lstStyle/>
    <a:p>
      <a:pPr>
        <a:defRPr sz="800" b="0" i="0" u="none" strike="noStrike" baseline="0">
          <a:solidFill>
            <a:srgbClr val="000000"/>
          </a:solidFill>
          <a:latin typeface="Calibri"/>
          <a:ea typeface="Calibri"/>
          <a:cs typeface="Calibri"/>
        </a:defRPr>
      </a:pPr>
      <a:endParaRPr lang="sv-SE"/>
    </a:p>
  </c:txPr>
  <c:printSettings>
    <c:headerFooter alignWithMargins="0"/>
    <c:pageMargins b="1" l="0.75" r="0.75" t="1" header="0.5" footer="0.5"/>
    <c:pageSetup/>
  </c:printSettings>
  <c:userShapes r:id="rId2"/>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drawing6.xml.rels><?xml version="1.0" encoding="UTF-8" standalone="yes"?>
<Relationships xmlns="http://schemas.openxmlformats.org/package/2006/relationships"><Relationship Id="rId1" Type="http://schemas.openxmlformats.org/officeDocument/2006/relationships/image" Target="../media/image7.png"/></Relationships>
</file>

<file path=xl/drawings/_rels/drawing7.xml.rels><?xml version="1.0" encoding="UTF-8" standalone="yes"?>
<Relationships xmlns="http://schemas.openxmlformats.org/package/2006/relationships"><Relationship Id="rId1" Type="http://schemas.openxmlformats.org/officeDocument/2006/relationships/image" Target="../media/image8.png"/></Relationships>
</file>

<file path=xl/drawings/_rels/drawing8.xml.rels><?xml version="1.0" encoding="UTF-8" standalone="yes"?>
<Relationships xmlns="http://schemas.openxmlformats.org/package/2006/relationships"><Relationship Id="rId1" Type="http://schemas.openxmlformats.org/officeDocument/2006/relationships/image" Target="../media/image9.png"/></Relationships>
</file>

<file path=xl/drawings/_rels/drawing9.xml.rels><?xml version="1.0" encoding="UTF-8" standalone="yes"?>
<Relationships xmlns="http://schemas.openxmlformats.org/package/2006/relationships"><Relationship Id="rId1" Type="http://schemas.openxmlformats.org/officeDocument/2006/relationships/chart" Target="../charts/chart1.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15.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s>
</file>

<file path=xl/drawings/_rels/drawing17.xml.rels><?xml version="1.0" encoding="UTF-8" standalone="yes"?>
<Relationships xmlns="http://schemas.openxmlformats.org/package/2006/relationships"><Relationship Id="rId1" Type="http://schemas.openxmlformats.org/officeDocument/2006/relationships/image" Target="../media/image1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5.vml.rels><?xml version="1.0" encoding="UTF-8" standalone="yes"?>
<Relationships xmlns="http://schemas.openxmlformats.org/package/2006/relationships"><Relationship Id="rId3" Type="http://schemas.openxmlformats.org/officeDocument/2006/relationships/image" Target="../media/image14.emf"/><Relationship Id="rId2" Type="http://schemas.openxmlformats.org/officeDocument/2006/relationships/image" Target="../media/image13.emf"/><Relationship Id="rId1" Type="http://schemas.openxmlformats.org/officeDocument/2006/relationships/image" Target="../media/image12.emf"/><Relationship Id="rId6" Type="http://schemas.openxmlformats.org/officeDocument/2006/relationships/image" Target="../media/image17.emf"/><Relationship Id="rId5" Type="http://schemas.openxmlformats.org/officeDocument/2006/relationships/image" Target="../media/image16.emf"/><Relationship Id="rId4" Type="http://schemas.openxmlformats.org/officeDocument/2006/relationships/image" Target="../media/image15.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1</xdr:col>
      <xdr:colOff>333375</xdr:colOff>
      <xdr:row>16</xdr:row>
      <xdr:rowOff>0</xdr:rowOff>
    </xdr:from>
    <xdr:to>
      <xdr:col>9</xdr:col>
      <xdr:colOff>244475</xdr:colOff>
      <xdr:row>43</xdr:row>
      <xdr:rowOff>76200</xdr:rowOff>
    </xdr:to>
    <xdr:pic>
      <xdr:nvPicPr>
        <xdr:cNvPr id="3" name="Bildobjekt 2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84250" y="3048000"/>
          <a:ext cx="5641975" cy="5219700"/>
        </a:xfrm>
        <a:prstGeom prst="rect">
          <a:avLst/>
        </a:prstGeom>
      </xdr:spPr>
    </xdr:pic>
    <xdr:clientData/>
  </xdr:twoCellAnchor>
  <xdr:twoCellAnchor>
    <xdr:from>
      <xdr:col>2</xdr:col>
      <xdr:colOff>0</xdr:colOff>
      <xdr:row>46</xdr:row>
      <xdr:rowOff>0</xdr:rowOff>
    </xdr:from>
    <xdr:to>
      <xdr:col>8</xdr:col>
      <xdr:colOff>1083945</xdr:colOff>
      <xdr:row>50</xdr:row>
      <xdr:rowOff>0</xdr:rowOff>
    </xdr:to>
    <xdr:sp macro="" textlink="">
      <xdr:nvSpPr>
        <xdr:cNvPr id="6" name="Textruta 5">
          <a:extLst>
            <a:ext uri="{FF2B5EF4-FFF2-40B4-BE49-F238E27FC236}">
              <a16:creationId xmlns:a16="http://schemas.microsoft.com/office/drawing/2014/main" id="{00000000-0008-0000-0000-000006000000}"/>
            </a:ext>
          </a:extLst>
        </xdr:cNvPr>
        <xdr:cNvSpPr txBox="1"/>
      </xdr:nvSpPr>
      <xdr:spPr>
        <a:xfrm>
          <a:off x="1219200" y="8763000"/>
          <a:ext cx="4741545" cy="929640"/>
        </a:xfrm>
        <a:prstGeom prst="rect">
          <a:avLst/>
        </a:prstGeom>
        <a:noFill/>
        <a:ln>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numCol="1" spcCol="0" rtlCol="0" fromWordArt="0" anchor="b" anchorCtr="0" forceAA="0" compatLnSpc="1">
          <a:prstTxWarp prst="textNoShape">
            <a:avLst/>
          </a:prstTxWarp>
        </a:bodyPr>
        <a:lstStyle/>
        <a:p>
          <a:pPr algn="ctr">
            <a:spcAft>
              <a:spcPts val="0"/>
            </a:spcAft>
          </a:pPr>
          <a:r>
            <a:rPr lang="sv-SE" sz="2400" b="1" spc="-40">
              <a:solidFill>
                <a:srgbClr val="0000A0"/>
              </a:solidFill>
              <a:effectLst/>
              <a:latin typeface="Arial" panose="020B0604020202020204" pitchFamily="34" charset="0"/>
              <a:ea typeface="Calibri" panose="020F0502020204030204" pitchFamily="34" charset="0"/>
            </a:rPr>
            <a:t>Factbook Second Quarter 2020</a:t>
          </a:r>
          <a:endParaRPr lang="sv-SE" sz="1800" spc="-40">
            <a:solidFill>
              <a:srgbClr val="1F497D"/>
            </a:solidFill>
            <a:effectLst/>
            <a:latin typeface="Arial" panose="020B0604020202020204" pitchFamily="34" charset="0"/>
            <a:ea typeface="Calibri" panose="020F0502020204030204" pitchFamily="34" charset="0"/>
          </a:endParaRPr>
        </a:p>
        <a:p>
          <a:pPr algn="ctr">
            <a:spcAft>
              <a:spcPts val="0"/>
            </a:spcAft>
          </a:pPr>
          <a:r>
            <a:rPr lang="en-US" sz="2400" b="1" spc="-40">
              <a:solidFill>
                <a:srgbClr val="0000A0"/>
              </a:solidFill>
              <a:effectLst/>
              <a:latin typeface="Arial" panose="020B0604020202020204" pitchFamily="34" charset="0"/>
              <a:ea typeface="Calibri" panose="020F0502020204030204" pitchFamily="34" charset="0"/>
            </a:rPr>
            <a:t> </a:t>
          </a:r>
          <a:endParaRPr lang="sv-SE" sz="1800" spc="-40">
            <a:solidFill>
              <a:srgbClr val="1F497D"/>
            </a:solidFill>
            <a:effectLst/>
            <a:latin typeface="Arial" panose="020B0604020202020204" pitchFamily="34" charset="0"/>
            <a:ea typeface="Calibri" panose="020F0502020204030204" pitchFamily="34" charset="0"/>
          </a:endParaRPr>
        </a:p>
      </xdr:txBody>
    </xdr:sp>
    <xdr:clientData/>
  </xdr:twoCellAnchor>
  <xdr:oneCellAnchor>
    <xdr:from>
      <xdr:col>4</xdr:col>
      <xdr:colOff>0</xdr:colOff>
      <xdr:row>4</xdr:row>
      <xdr:rowOff>0</xdr:rowOff>
    </xdr:from>
    <xdr:ext cx="2238375" cy="784041"/>
    <xdr:pic>
      <xdr:nvPicPr>
        <xdr:cNvPr id="5" name="Picture 4">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2" cstate="email">
          <a:extLst>
            <a:ext uri="{28A0092B-C50C-407E-A947-70E740481C1C}">
              <a14:useLocalDpi xmlns:a14="http://schemas.microsoft.com/office/drawing/2010/main"/>
            </a:ext>
          </a:extLst>
        </a:blip>
        <a:srcRect/>
        <a:stretch>
          <a:fillRect/>
        </a:stretch>
      </xdr:blipFill>
      <xdr:spPr bwMode="auto">
        <a:xfrm>
          <a:off x="2603500" y="762000"/>
          <a:ext cx="2238375" cy="78404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95249</xdr:colOff>
      <xdr:row>0</xdr:row>
      <xdr:rowOff>111124</xdr:rowOff>
    </xdr:from>
    <xdr:ext cx="7339489" cy="10150476"/>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95249" y="111124"/>
          <a:ext cx="7339489" cy="10150476"/>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7886700" cy="12077700"/>
    <xdr:pic>
      <xdr:nvPicPr>
        <xdr:cNvPr id="2" name="Picture 1" descr="C:\Users\n301800\AppData\Local\Microsoft\Windows\Temporary Internet Files\Content.Outlook\U2ERD0KF\Div-Personal-Banking.jpg">
          <a:extLst>
            <a:ext uri="{FF2B5EF4-FFF2-40B4-BE49-F238E27FC236}">
              <a16:creationId xmlns:a16="http://schemas.microsoft.com/office/drawing/2014/main" id="{00000000-0008-0000-09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886700" cy="12077700"/>
        </a:xfrm>
        <a:prstGeom prst="rect">
          <a:avLst/>
        </a:prstGeom>
        <a:noFill/>
        <a:ln>
          <a:noFill/>
        </a:ln>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47624</xdr:colOff>
      <xdr:row>1</xdr:row>
      <xdr:rowOff>59530</xdr:rowOff>
    </xdr:from>
    <xdr:to>
      <xdr:col>13</xdr:col>
      <xdr:colOff>399392</xdr:colOff>
      <xdr:row>91</xdr:row>
      <xdr:rowOff>38099</xdr:rowOff>
    </xdr:to>
    <xdr:pic>
      <xdr:nvPicPr>
        <xdr:cNvPr id="4" name="Picture 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1"/>
        <a:stretch>
          <a:fillRect/>
        </a:stretch>
      </xdr:blipFill>
      <xdr:spPr>
        <a:xfrm>
          <a:off x="47624" y="192880"/>
          <a:ext cx="8524218" cy="1198006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154778</xdr:colOff>
      <xdr:row>1</xdr:row>
      <xdr:rowOff>23813</xdr:rowOff>
    </xdr:from>
    <xdr:to>
      <xdr:col>13</xdr:col>
      <xdr:colOff>467522</xdr:colOff>
      <xdr:row>63</xdr:row>
      <xdr:rowOff>47625</xdr:rowOff>
    </xdr:to>
    <xdr:pic>
      <xdr:nvPicPr>
        <xdr:cNvPr id="3" name="Picture 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1"/>
        <a:stretch>
          <a:fillRect/>
        </a:stretch>
      </xdr:blipFill>
      <xdr:spPr>
        <a:xfrm>
          <a:off x="154778" y="204788"/>
          <a:ext cx="8104194" cy="1151096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0</xdr:col>
      <xdr:colOff>95250</xdr:colOff>
      <xdr:row>0</xdr:row>
      <xdr:rowOff>115944</xdr:rowOff>
    </xdr:from>
    <xdr:ext cx="8096250" cy="12794077"/>
    <xdr:pic>
      <xdr:nvPicPr>
        <xdr:cNvPr id="2" name="Picture 1">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95250" y="115944"/>
          <a:ext cx="8096250" cy="12794077"/>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71439</xdr:colOff>
      <xdr:row>0</xdr:row>
      <xdr:rowOff>57150</xdr:rowOff>
    </xdr:from>
    <xdr:ext cx="7509732" cy="10824210"/>
    <xdr:pic>
      <xdr:nvPicPr>
        <xdr:cNvPr id="2" name="Picture 1">
          <a:extLst>
            <a:ext uri="{FF2B5EF4-FFF2-40B4-BE49-F238E27FC236}">
              <a16:creationId xmlns:a16="http://schemas.microsoft.com/office/drawing/2014/main" id="{00000000-0008-0000-1A00-000002000000}"/>
            </a:ext>
          </a:extLst>
        </xdr:cNvPr>
        <xdr:cNvPicPr>
          <a:picLocks noChangeAspect="1"/>
        </xdr:cNvPicPr>
      </xdr:nvPicPr>
      <xdr:blipFill>
        <a:blip xmlns:r="http://schemas.openxmlformats.org/officeDocument/2006/relationships" r:embed="rId1"/>
        <a:stretch>
          <a:fillRect/>
        </a:stretch>
      </xdr:blipFill>
      <xdr:spPr>
        <a:xfrm>
          <a:off x="71439" y="57150"/>
          <a:ext cx="7509732" cy="10824210"/>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33337</xdr:colOff>
      <xdr:row>0</xdr:row>
      <xdr:rowOff>47626</xdr:rowOff>
    </xdr:from>
    <xdr:ext cx="7479900" cy="10582273"/>
    <xdr:pic>
      <xdr:nvPicPr>
        <xdr:cNvPr id="2" name="Picture 1">
          <a:extLst>
            <a:ext uri="{FF2B5EF4-FFF2-40B4-BE49-F238E27FC236}">
              <a16:creationId xmlns:a16="http://schemas.microsoft.com/office/drawing/2014/main" id="{00000000-0008-0000-1C00-000002000000}"/>
            </a:ext>
          </a:extLst>
        </xdr:cNvPr>
        <xdr:cNvPicPr>
          <a:picLocks noChangeAspect="1"/>
        </xdr:cNvPicPr>
      </xdr:nvPicPr>
      <xdr:blipFill>
        <a:blip xmlns:r="http://schemas.openxmlformats.org/officeDocument/2006/relationships" r:embed="rId1"/>
        <a:stretch>
          <a:fillRect/>
        </a:stretch>
      </xdr:blipFill>
      <xdr:spPr>
        <a:xfrm>
          <a:off x="33337" y="47626"/>
          <a:ext cx="7479900" cy="10582273"/>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twoCellAnchor>
    <xdr:from>
      <xdr:col>1</xdr:col>
      <xdr:colOff>28574</xdr:colOff>
      <xdr:row>41</xdr:row>
      <xdr:rowOff>176211</xdr:rowOff>
    </xdr:from>
    <xdr:to>
      <xdr:col>6</xdr:col>
      <xdr:colOff>466724</xdr:colOff>
      <xdr:row>60</xdr:row>
      <xdr:rowOff>28574</xdr:rowOff>
    </xdr:to>
    <xdr:graphicFrame macro="">
      <xdr:nvGraphicFramePr>
        <xdr:cNvPr id="2" name="Chart 1">
          <a:extLst>
            <a:ext uri="{FF2B5EF4-FFF2-40B4-BE49-F238E27FC236}">
              <a16:creationId xmlns:a16="http://schemas.microsoft.com/office/drawing/2014/main" id="{00000000-0008-0000-1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xdr:colOff>
      <xdr:row>39</xdr:row>
      <xdr:rowOff>30480</xdr:rowOff>
    </xdr:from>
    <xdr:to>
      <xdr:col>6</xdr:col>
      <xdr:colOff>502921</xdr:colOff>
      <xdr:row>41</xdr:row>
      <xdr:rowOff>83820</xdr:rowOff>
    </xdr:to>
    <xdr:sp macro="" textlink="">
      <xdr:nvSpPr>
        <xdr:cNvPr id="3" name="Rectangle 2">
          <a:extLst>
            <a:ext uri="{FF2B5EF4-FFF2-40B4-BE49-F238E27FC236}">
              <a16:creationId xmlns:a16="http://schemas.microsoft.com/office/drawing/2014/main" id="{00000000-0008-0000-1D00-000003000000}"/>
            </a:ext>
          </a:extLst>
        </xdr:cNvPr>
        <xdr:cNvSpPr>
          <a:spLocks noChangeArrowheads="1"/>
        </xdr:cNvSpPr>
      </xdr:nvSpPr>
      <xdr:spPr bwMode="gray">
        <a:xfrm>
          <a:off x="609601" y="6797040"/>
          <a:ext cx="3550920" cy="419100"/>
        </a:xfrm>
        <a:prstGeom prst="rect">
          <a:avLst/>
        </a:prstGeom>
        <a:solidFill>
          <a:srgbClr val="005284"/>
        </a:solidFill>
        <a:ln w="9525">
          <a:solidFill>
            <a:schemeClr val="bg2"/>
          </a:solidFill>
          <a:miter lim="800000"/>
          <a:headEnd/>
          <a:tailEnd/>
        </a:ln>
        <a:effectLst/>
      </xdr:spPr>
      <xdr:txBody>
        <a:bodyPr wrap="square" lIns="45720" rIns="45720"/>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l" defTabSz="979488" rtl="0" eaLnBrk="1" fontAlgn="auto" latinLnBrk="0" hangingPunct="1">
            <a:lnSpc>
              <a:spcPct val="100000"/>
            </a:lnSpc>
            <a:spcBef>
              <a:spcPts val="0"/>
            </a:spcBef>
            <a:spcAft>
              <a:spcPts val="0"/>
            </a:spcAft>
            <a:buClr>
              <a:schemeClr val="tx1"/>
            </a:buClr>
            <a:buSzPct val="80000"/>
            <a:buFont typeface="Wingdings" pitchFamily="2" charset="2"/>
            <a:buNone/>
            <a:tabLst/>
            <a:defRPr/>
          </a:pPr>
          <a:r>
            <a:rPr lang="en-GB" sz="1200" b="1" kern="1200">
              <a:solidFill>
                <a:schemeClr val="bg1"/>
              </a:solidFill>
              <a:effectLst/>
              <a:latin typeface="+mn-lt"/>
              <a:ea typeface="+mn-ea"/>
              <a:cs typeface="+mn-cs"/>
            </a:rPr>
            <a:t>Nordea Group Loans carrying amount</a:t>
          </a:r>
          <a:r>
            <a:rPr lang="en-GB" sz="1200" b="1" kern="1200" baseline="0">
              <a:solidFill>
                <a:schemeClr val="bg1"/>
              </a:solidFill>
              <a:effectLst/>
              <a:latin typeface="+mn-lt"/>
              <a:ea typeface="+mn-ea"/>
              <a:cs typeface="+mn-cs"/>
            </a:rPr>
            <a:t> to the public,</a:t>
          </a:r>
          <a:r>
            <a:rPr lang="en-GB" sz="1200" b="1" kern="1200">
              <a:solidFill>
                <a:schemeClr val="bg1"/>
              </a:solidFill>
              <a:effectLst/>
              <a:latin typeface="+mn-lt"/>
              <a:ea typeface="+mn-ea"/>
              <a:cs typeface="+mn-cs"/>
            </a:rPr>
            <a:t> broken down by sector, EURbn</a:t>
          </a:r>
          <a:endParaRPr lang="sv-SE" sz="1200">
            <a:solidFill>
              <a:schemeClr val="bg1"/>
            </a:solidFill>
            <a:effectLst/>
          </a:endParaRPr>
        </a:p>
        <a:p>
          <a:pPr algn="l" defTabSz="979488" eaLnBrk="1" hangingPunct="1">
            <a:buClr>
              <a:schemeClr val="tx1"/>
            </a:buClr>
            <a:buSzPct val="80000"/>
            <a:buFont typeface="Wingdings" pitchFamily="2" charset="2"/>
            <a:buNone/>
          </a:pPr>
          <a:endParaRPr lang="en-GB" altLang="zh-CN" sz="1100" b="1">
            <a:solidFill>
              <a:schemeClr val="bg1"/>
            </a:solidFill>
            <a:ea typeface="SimSun" pitchFamily="2" charset="-122"/>
          </a:endParaRPr>
        </a:p>
      </xdr:txBody>
    </xdr:sp>
    <xdr:clientData/>
  </xdr:twoCellAnchor>
</xdr:wsDr>
</file>

<file path=xl/drawings/drawing10.xml><?xml version="1.0" encoding="utf-8"?>
<xdr:wsDr xmlns:xdr="http://schemas.openxmlformats.org/drawingml/2006/spreadsheetDrawing" xmlns:a="http://schemas.openxmlformats.org/drawingml/2006/main">
  <xdr:oneCellAnchor>
    <xdr:from>
      <xdr:col>11</xdr:col>
      <xdr:colOff>0</xdr:colOff>
      <xdr:row>47</xdr:row>
      <xdr:rowOff>0</xdr:rowOff>
    </xdr:from>
    <xdr:ext cx="114300" cy="285750"/>
    <xdr:sp macro="" textlink="">
      <xdr:nvSpPr>
        <xdr:cNvPr id="2" name="Text Box 1">
          <a:extLst>
            <a:ext uri="{FF2B5EF4-FFF2-40B4-BE49-F238E27FC236}">
              <a16:creationId xmlns:a16="http://schemas.microsoft.com/office/drawing/2014/main" id="{00000000-0008-0000-2000-000002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3" name="Text Box 2">
          <a:extLst>
            <a:ext uri="{FF2B5EF4-FFF2-40B4-BE49-F238E27FC236}">
              <a16:creationId xmlns:a16="http://schemas.microsoft.com/office/drawing/2014/main" id="{00000000-0008-0000-2000-000003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4" name="Text Box 3">
          <a:extLst>
            <a:ext uri="{FF2B5EF4-FFF2-40B4-BE49-F238E27FC236}">
              <a16:creationId xmlns:a16="http://schemas.microsoft.com/office/drawing/2014/main" id="{00000000-0008-0000-2000-000004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5" name="Text Box 4">
          <a:extLst>
            <a:ext uri="{FF2B5EF4-FFF2-40B4-BE49-F238E27FC236}">
              <a16:creationId xmlns:a16="http://schemas.microsoft.com/office/drawing/2014/main" id="{00000000-0008-0000-2000-000005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6" name="Text Box 5">
          <a:extLst>
            <a:ext uri="{FF2B5EF4-FFF2-40B4-BE49-F238E27FC236}">
              <a16:creationId xmlns:a16="http://schemas.microsoft.com/office/drawing/2014/main" id="{00000000-0008-0000-2000-000006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7" name="Text Box 6">
          <a:extLst>
            <a:ext uri="{FF2B5EF4-FFF2-40B4-BE49-F238E27FC236}">
              <a16:creationId xmlns:a16="http://schemas.microsoft.com/office/drawing/2014/main" id="{00000000-0008-0000-2000-000007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8" name="Text Box 8">
          <a:extLst>
            <a:ext uri="{FF2B5EF4-FFF2-40B4-BE49-F238E27FC236}">
              <a16:creationId xmlns:a16="http://schemas.microsoft.com/office/drawing/2014/main" id="{00000000-0008-0000-2000-000008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9" name="Text Box 9">
          <a:extLst>
            <a:ext uri="{FF2B5EF4-FFF2-40B4-BE49-F238E27FC236}">
              <a16:creationId xmlns:a16="http://schemas.microsoft.com/office/drawing/2014/main" id="{00000000-0008-0000-2000-000009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10" name="Text Box 10">
          <a:extLst>
            <a:ext uri="{FF2B5EF4-FFF2-40B4-BE49-F238E27FC236}">
              <a16:creationId xmlns:a16="http://schemas.microsoft.com/office/drawing/2014/main" id="{00000000-0008-0000-2000-00000A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49</xdr:row>
      <xdr:rowOff>0</xdr:rowOff>
    </xdr:from>
    <xdr:ext cx="114300" cy="285750"/>
    <xdr:sp macro="" textlink="">
      <xdr:nvSpPr>
        <xdr:cNvPr id="11" name="Text Box 11">
          <a:extLst>
            <a:ext uri="{FF2B5EF4-FFF2-40B4-BE49-F238E27FC236}">
              <a16:creationId xmlns:a16="http://schemas.microsoft.com/office/drawing/2014/main" id="{00000000-0008-0000-2000-00000B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49</xdr:row>
      <xdr:rowOff>0</xdr:rowOff>
    </xdr:from>
    <xdr:ext cx="114300" cy="285750"/>
    <xdr:sp macro="" textlink="">
      <xdr:nvSpPr>
        <xdr:cNvPr id="12" name="Text Box 12">
          <a:extLst>
            <a:ext uri="{FF2B5EF4-FFF2-40B4-BE49-F238E27FC236}">
              <a16:creationId xmlns:a16="http://schemas.microsoft.com/office/drawing/2014/main" id="{00000000-0008-0000-2000-00000C000000}"/>
            </a:ext>
          </a:extLst>
        </xdr:cNvPr>
        <xdr:cNvSpPr txBox="1">
          <a:spLocks noChangeArrowheads="1"/>
        </xdr:cNvSpPr>
      </xdr:nvSpPr>
      <xdr:spPr bwMode="auto">
        <a:xfrm>
          <a:off x="749808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52</xdr:row>
      <xdr:rowOff>0</xdr:rowOff>
    </xdr:from>
    <xdr:ext cx="114300" cy="285750"/>
    <xdr:sp macro="" textlink="">
      <xdr:nvSpPr>
        <xdr:cNvPr id="13" name="Text Box 13">
          <a:extLst>
            <a:ext uri="{FF2B5EF4-FFF2-40B4-BE49-F238E27FC236}">
              <a16:creationId xmlns:a16="http://schemas.microsoft.com/office/drawing/2014/main" id="{00000000-0008-0000-2000-00000D000000}"/>
            </a:ext>
          </a:extLst>
        </xdr:cNvPr>
        <xdr:cNvSpPr txBox="1">
          <a:spLocks noChangeArrowheads="1"/>
        </xdr:cNvSpPr>
      </xdr:nvSpPr>
      <xdr:spPr bwMode="auto">
        <a:xfrm>
          <a:off x="749808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52</xdr:row>
      <xdr:rowOff>0</xdr:rowOff>
    </xdr:from>
    <xdr:ext cx="114300" cy="285750"/>
    <xdr:sp macro="" textlink="">
      <xdr:nvSpPr>
        <xdr:cNvPr id="14" name="Text Box 14">
          <a:extLst>
            <a:ext uri="{FF2B5EF4-FFF2-40B4-BE49-F238E27FC236}">
              <a16:creationId xmlns:a16="http://schemas.microsoft.com/office/drawing/2014/main" id="{00000000-0008-0000-2000-00000E000000}"/>
            </a:ext>
          </a:extLst>
        </xdr:cNvPr>
        <xdr:cNvSpPr txBox="1">
          <a:spLocks noChangeArrowheads="1"/>
        </xdr:cNvSpPr>
      </xdr:nvSpPr>
      <xdr:spPr bwMode="auto">
        <a:xfrm>
          <a:off x="749808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15" name="Text Box 1">
          <a:extLst>
            <a:ext uri="{FF2B5EF4-FFF2-40B4-BE49-F238E27FC236}">
              <a16:creationId xmlns:a16="http://schemas.microsoft.com/office/drawing/2014/main" id="{00000000-0008-0000-2000-00000F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47</xdr:row>
      <xdr:rowOff>0</xdr:rowOff>
    </xdr:from>
    <xdr:ext cx="114300" cy="285750"/>
    <xdr:sp macro="" textlink="">
      <xdr:nvSpPr>
        <xdr:cNvPr id="16" name="Text Box 2">
          <a:extLst>
            <a:ext uri="{FF2B5EF4-FFF2-40B4-BE49-F238E27FC236}">
              <a16:creationId xmlns:a16="http://schemas.microsoft.com/office/drawing/2014/main" id="{00000000-0008-0000-2000-000010000000}"/>
            </a:ext>
          </a:extLst>
        </xdr:cNvPr>
        <xdr:cNvSpPr txBox="1">
          <a:spLocks noChangeArrowheads="1"/>
        </xdr:cNvSpPr>
      </xdr:nvSpPr>
      <xdr:spPr bwMode="auto">
        <a:xfrm>
          <a:off x="74980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19</xdr:row>
      <xdr:rowOff>0</xdr:rowOff>
    </xdr:from>
    <xdr:ext cx="114300" cy="285750"/>
    <xdr:sp macro="" textlink="">
      <xdr:nvSpPr>
        <xdr:cNvPr id="17" name="Text Box 8">
          <a:extLst>
            <a:ext uri="{FF2B5EF4-FFF2-40B4-BE49-F238E27FC236}">
              <a16:creationId xmlns:a16="http://schemas.microsoft.com/office/drawing/2014/main" id="{00000000-0008-0000-2000-000011000000}"/>
            </a:ext>
          </a:extLst>
        </xdr:cNvPr>
        <xdr:cNvSpPr txBox="1">
          <a:spLocks noChangeArrowheads="1"/>
        </xdr:cNvSpPr>
      </xdr:nvSpPr>
      <xdr:spPr bwMode="auto">
        <a:xfrm>
          <a:off x="74980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228600</xdr:colOff>
      <xdr:row>57</xdr:row>
      <xdr:rowOff>0</xdr:rowOff>
    </xdr:from>
    <xdr:ext cx="114300" cy="285750"/>
    <xdr:sp macro="" textlink="">
      <xdr:nvSpPr>
        <xdr:cNvPr id="18" name="Text Box 8">
          <a:extLst>
            <a:ext uri="{FF2B5EF4-FFF2-40B4-BE49-F238E27FC236}">
              <a16:creationId xmlns:a16="http://schemas.microsoft.com/office/drawing/2014/main" id="{00000000-0008-0000-2000-000012000000}"/>
            </a:ext>
          </a:extLst>
        </xdr:cNvPr>
        <xdr:cNvSpPr txBox="1">
          <a:spLocks noChangeArrowheads="1"/>
        </xdr:cNvSpPr>
      </xdr:nvSpPr>
      <xdr:spPr bwMode="auto">
        <a:xfrm>
          <a:off x="27279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30</xdr:row>
      <xdr:rowOff>0</xdr:rowOff>
    </xdr:from>
    <xdr:ext cx="114300" cy="285750"/>
    <xdr:sp macro="" textlink="">
      <xdr:nvSpPr>
        <xdr:cNvPr id="19" name="Text Box 8">
          <a:extLst>
            <a:ext uri="{FF2B5EF4-FFF2-40B4-BE49-F238E27FC236}">
              <a16:creationId xmlns:a16="http://schemas.microsoft.com/office/drawing/2014/main" id="{00000000-0008-0000-2000-000013000000}"/>
            </a:ext>
          </a:extLst>
        </xdr:cNvPr>
        <xdr:cNvSpPr txBox="1">
          <a:spLocks noChangeArrowheads="1"/>
        </xdr:cNvSpPr>
      </xdr:nvSpPr>
      <xdr:spPr bwMode="auto">
        <a:xfrm>
          <a:off x="7498080" y="5486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20" name="Text Box 8">
          <a:extLst>
            <a:ext uri="{FF2B5EF4-FFF2-40B4-BE49-F238E27FC236}">
              <a16:creationId xmlns:a16="http://schemas.microsoft.com/office/drawing/2014/main" id="{00000000-0008-0000-2000-00001400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33</xdr:row>
      <xdr:rowOff>0</xdr:rowOff>
    </xdr:from>
    <xdr:ext cx="114300" cy="285750"/>
    <xdr:sp macro="" textlink="">
      <xdr:nvSpPr>
        <xdr:cNvPr id="21" name="Text Box 8">
          <a:extLst>
            <a:ext uri="{FF2B5EF4-FFF2-40B4-BE49-F238E27FC236}">
              <a16:creationId xmlns:a16="http://schemas.microsoft.com/office/drawing/2014/main" id="{00000000-0008-0000-2000-000015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33</xdr:row>
      <xdr:rowOff>0</xdr:rowOff>
    </xdr:from>
    <xdr:ext cx="114300" cy="285750"/>
    <xdr:sp macro="" textlink="">
      <xdr:nvSpPr>
        <xdr:cNvPr id="22" name="Text Box 8">
          <a:extLst>
            <a:ext uri="{FF2B5EF4-FFF2-40B4-BE49-F238E27FC236}">
              <a16:creationId xmlns:a16="http://schemas.microsoft.com/office/drawing/2014/main" id="{00000000-0008-0000-2000-000016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23" name="Text Box 1">
          <a:extLst>
            <a:ext uri="{FF2B5EF4-FFF2-40B4-BE49-F238E27FC236}">
              <a16:creationId xmlns:a16="http://schemas.microsoft.com/office/drawing/2014/main" id="{00000000-0008-0000-2000-000017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24" name="Text Box 2">
          <a:extLst>
            <a:ext uri="{FF2B5EF4-FFF2-40B4-BE49-F238E27FC236}">
              <a16:creationId xmlns:a16="http://schemas.microsoft.com/office/drawing/2014/main" id="{00000000-0008-0000-2000-000018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25" name="Text Box 3">
          <a:extLst>
            <a:ext uri="{FF2B5EF4-FFF2-40B4-BE49-F238E27FC236}">
              <a16:creationId xmlns:a16="http://schemas.microsoft.com/office/drawing/2014/main" id="{00000000-0008-0000-2000-000019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26" name="Text Box 4">
          <a:extLst>
            <a:ext uri="{FF2B5EF4-FFF2-40B4-BE49-F238E27FC236}">
              <a16:creationId xmlns:a16="http://schemas.microsoft.com/office/drawing/2014/main" id="{00000000-0008-0000-2000-00001A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27" name="Text Box 5">
          <a:extLst>
            <a:ext uri="{FF2B5EF4-FFF2-40B4-BE49-F238E27FC236}">
              <a16:creationId xmlns:a16="http://schemas.microsoft.com/office/drawing/2014/main" id="{00000000-0008-0000-2000-00001B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28" name="Text Box 6">
          <a:extLst>
            <a:ext uri="{FF2B5EF4-FFF2-40B4-BE49-F238E27FC236}">
              <a16:creationId xmlns:a16="http://schemas.microsoft.com/office/drawing/2014/main" id="{00000000-0008-0000-2000-00001C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29" name="Text Box 8">
          <a:extLst>
            <a:ext uri="{FF2B5EF4-FFF2-40B4-BE49-F238E27FC236}">
              <a16:creationId xmlns:a16="http://schemas.microsoft.com/office/drawing/2014/main" id="{00000000-0008-0000-2000-00001D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30" name="Text Box 9">
          <a:extLst>
            <a:ext uri="{FF2B5EF4-FFF2-40B4-BE49-F238E27FC236}">
              <a16:creationId xmlns:a16="http://schemas.microsoft.com/office/drawing/2014/main" id="{00000000-0008-0000-2000-00001E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31" name="Text Box 10">
          <a:extLst>
            <a:ext uri="{FF2B5EF4-FFF2-40B4-BE49-F238E27FC236}">
              <a16:creationId xmlns:a16="http://schemas.microsoft.com/office/drawing/2014/main" id="{00000000-0008-0000-2000-00001F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32" name="Text Box 1">
          <a:extLst>
            <a:ext uri="{FF2B5EF4-FFF2-40B4-BE49-F238E27FC236}">
              <a16:creationId xmlns:a16="http://schemas.microsoft.com/office/drawing/2014/main" id="{00000000-0008-0000-2000-000020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33" name="Text Box 2">
          <a:extLst>
            <a:ext uri="{FF2B5EF4-FFF2-40B4-BE49-F238E27FC236}">
              <a16:creationId xmlns:a16="http://schemas.microsoft.com/office/drawing/2014/main" id="{00000000-0008-0000-2000-000021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32</xdr:row>
      <xdr:rowOff>0</xdr:rowOff>
    </xdr:from>
    <xdr:ext cx="114300" cy="285750"/>
    <xdr:sp macro="" textlink="">
      <xdr:nvSpPr>
        <xdr:cNvPr id="34" name="Text Box 8">
          <a:extLst>
            <a:ext uri="{FF2B5EF4-FFF2-40B4-BE49-F238E27FC236}">
              <a16:creationId xmlns:a16="http://schemas.microsoft.com/office/drawing/2014/main" id="{00000000-0008-0000-2000-000022000000}"/>
            </a:ext>
          </a:extLst>
        </xdr:cNvPr>
        <xdr:cNvSpPr txBox="1">
          <a:spLocks noChangeArrowheads="1"/>
        </xdr:cNvSpPr>
      </xdr:nvSpPr>
      <xdr:spPr bwMode="auto">
        <a:xfrm>
          <a:off x="749808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35" name="Text Box 1">
          <a:extLst>
            <a:ext uri="{FF2B5EF4-FFF2-40B4-BE49-F238E27FC236}">
              <a16:creationId xmlns:a16="http://schemas.microsoft.com/office/drawing/2014/main" id="{00000000-0008-0000-2000-000023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36" name="Text Box 2">
          <a:extLst>
            <a:ext uri="{FF2B5EF4-FFF2-40B4-BE49-F238E27FC236}">
              <a16:creationId xmlns:a16="http://schemas.microsoft.com/office/drawing/2014/main" id="{00000000-0008-0000-2000-000024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37" name="Text Box 3">
          <a:extLst>
            <a:ext uri="{FF2B5EF4-FFF2-40B4-BE49-F238E27FC236}">
              <a16:creationId xmlns:a16="http://schemas.microsoft.com/office/drawing/2014/main" id="{00000000-0008-0000-2000-000025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38" name="Text Box 4">
          <a:extLst>
            <a:ext uri="{FF2B5EF4-FFF2-40B4-BE49-F238E27FC236}">
              <a16:creationId xmlns:a16="http://schemas.microsoft.com/office/drawing/2014/main" id="{00000000-0008-0000-2000-000026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39" name="Text Box 5">
          <a:extLst>
            <a:ext uri="{FF2B5EF4-FFF2-40B4-BE49-F238E27FC236}">
              <a16:creationId xmlns:a16="http://schemas.microsoft.com/office/drawing/2014/main" id="{00000000-0008-0000-2000-000027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40" name="Text Box 6">
          <a:extLst>
            <a:ext uri="{FF2B5EF4-FFF2-40B4-BE49-F238E27FC236}">
              <a16:creationId xmlns:a16="http://schemas.microsoft.com/office/drawing/2014/main" id="{00000000-0008-0000-2000-000028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41" name="Text Box 8">
          <a:extLst>
            <a:ext uri="{FF2B5EF4-FFF2-40B4-BE49-F238E27FC236}">
              <a16:creationId xmlns:a16="http://schemas.microsoft.com/office/drawing/2014/main" id="{00000000-0008-0000-2000-000029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42" name="Text Box 9">
          <a:extLst>
            <a:ext uri="{FF2B5EF4-FFF2-40B4-BE49-F238E27FC236}">
              <a16:creationId xmlns:a16="http://schemas.microsoft.com/office/drawing/2014/main" id="{00000000-0008-0000-2000-00002A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43" name="Text Box 10">
          <a:extLst>
            <a:ext uri="{FF2B5EF4-FFF2-40B4-BE49-F238E27FC236}">
              <a16:creationId xmlns:a16="http://schemas.microsoft.com/office/drawing/2014/main" id="{00000000-0008-0000-2000-00002B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50</xdr:row>
      <xdr:rowOff>0</xdr:rowOff>
    </xdr:from>
    <xdr:ext cx="114300" cy="285750"/>
    <xdr:sp macro="" textlink="">
      <xdr:nvSpPr>
        <xdr:cNvPr id="44" name="Text Box 11">
          <a:extLst>
            <a:ext uri="{FF2B5EF4-FFF2-40B4-BE49-F238E27FC236}">
              <a16:creationId xmlns:a16="http://schemas.microsoft.com/office/drawing/2014/main" id="{00000000-0008-0000-2000-00002C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50</xdr:row>
      <xdr:rowOff>0</xdr:rowOff>
    </xdr:from>
    <xdr:ext cx="114300" cy="285750"/>
    <xdr:sp macro="" textlink="">
      <xdr:nvSpPr>
        <xdr:cNvPr id="45" name="Text Box 12">
          <a:extLst>
            <a:ext uri="{FF2B5EF4-FFF2-40B4-BE49-F238E27FC236}">
              <a16:creationId xmlns:a16="http://schemas.microsoft.com/office/drawing/2014/main" id="{00000000-0008-0000-2000-00002D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53</xdr:row>
      <xdr:rowOff>0</xdr:rowOff>
    </xdr:from>
    <xdr:ext cx="114300" cy="285750"/>
    <xdr:sp macro="" textlink="">
      <xdr:nvSpPr>
        <xdr:cNvPr id="46" name="Text Box 13">
          <a:extLst>
            <a:ext uri="{FF2B5EF4-FFF2-40B4-BE49-F238E27FC236}">
              <a16:creationId xmlns:a16="http://schemas.microsoft.com/office/drawing/2014/main" id="{00000000-0008-0000-2000-00002E000000}"/>
            </a:ext>
          </a:extLst>
        </xdr:cNvPr>
        <xdr:cNvSpPr txBox="1">
          <a:spLocks noChangeArrowheads="1"/>
        </xdr:cNvSpPr>
      </xdr:nvSpPr>
      <xdr:spPr bwMode="auto">
        <a:xfrm>
          <a:off x="74980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53</xdr:row>
      <xdr:rowOff>0</xdr:rowOff>
    </xdr:from>
    <xdr:ext cx="114300" cy="285750"/>
    <xdr:sp macro="" textlink="">
      <xdr:nvSpPr>
        <xdr:cNvPr id="47" name="Text Box 14">
          <a:extLst>
            <a:ext uri="{FF2B5EF4-FFF2-40B4-BE49-F238E27FC236}">
              <a16:creationId xmlns:a16="http://schemas.microsoft.com/office/drawing/2014/main" id="{00000000-0008-0000-2000-00002F000000}"/>
            </a:ext>
          </a:extLst>
        </xdr:cNvPr>
        <xdr:cNvSpPr txBox="1">
          <a:spLocks noChangeArrowheads="1"/>
        </xdr:cNvSpPr>
      </xdr:nvSpPr>
      <xdr:spPr bwMode="auto">
        <a:xfrm>
          <a:off x="74980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48" name="Text Box 1">
          <a:extLst>
            <a:ext uri="{FF2B5EF4-FFF2-40B4-BE49-F238E27FC236}">
              <a16:creationId xmlns:a16="http://schemas.microsoft.com/office/drawing/2014/main" id="{00000000-0008-0000-2000-000030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49" name="Text Box 2">
          <a:extLst>
            <a:ext uri="{FF2B5EF4-FFF2-40B4-BE49-F238E27FC236}">
              <a16:creationId xmlns:a16="http://schemas.microsoft.com/office/drawing/2014/main" id="{00000000-0008-0000-2000-000031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20</xdr:row>
      <xdr:rowOff>0</xdr:rowOff>
    </xdr:from>
    <xdr:ext cx="114300" cy="285750"/>
    <xdr:sp macro="" textlink="">
      <xdr:nvSpPr>
        <xdr:cNvPr id="50" name="Text Box 8">
          <a:extLst>
            <a:ext uri="{FF2B5EF4-FFF2-40B4-BE49-F238E27FC236}">
              <a16:creationId xmlns:a16="http://schemas.microsoft.com/office/drawing/2014/main" id="{00000000-0008-0000-2000-000032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40</xdr:row>
      <xdr:rowOff>0</xdr:rowOff>
    </xdr:from>
    <xdr:ext cx="114300" cy="285750"/>
    <xdr:sp macro="" textlink="">
      <xdr:nvSpPr>
        <xdr:cNvPr id="51" name="Text Box 8">
          <a:extLst>
            <a:ext uri="{FF2B5EF4-FFF2-40B4-BE49-F238E27FC236}">
              <a16:creationId xmlns:a16="http://schemas.microsoft.com/office/drawing/2014/main" id="{00000000-0008-0000-2000-000033000000}"/>
            </a:ext>
          </a:extLst>
        </xdr:cNvPr>
        <xdr:cNvSpPr txBox="1">
          <a:spLocks noChangeArrowheads="1"/>
        </xdr:cNvSpPr>
      </xdr:nvSpPr>
      <xdr:spPr bwMode="auto">
        <a:xfrm>
          <a:off x="749808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34</xdr:row>
      <xdr:rowOff>0</xdr:rowOff>
    </xdr:from>
    <xdr:ext cx="114300" cy="285750"/>
    <xdr:sp macro="" textlink="">
      <xdr:nvSpPr>
        <xdr:cNvPr id="52" name="Text Box 8">
          <a:extLst>
            <a:ext uri="{FF2B5EF4-FFF2-40B4-BE49-F238E27FC236}">
              <a16:creationId xmlns:a16="http://schemas.microsoft.com/office/drawing/2014/main" id="{00000000-0008-0000-2000-000034000000}"/>
            </a:ext>
          </a:extLst>
        </xdr:cNvPr>
        <xdr:cNvSpPr txBox="1">
          <a:spLocks noChangeArrowheads="1"/>
        </xdr:cNvSpPr>
      </xdr:nvSpPr>
      <xdr:spPr bwMode="auto">
        <a:xfrm>
          <a:off x="7498080" y="62179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53" name="Text Box 8">
          <a:extLst>
            <a:ext uri="{FF2B5EF4-FFF2-40B4-BE49-F238E27FC236}">
              <a16:creationId xmlns:a16="http://schemas.microsoft.com/office/drawing/2014/main" id="{00000000-0008-0000-2000-00003500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54" name="Text Box 8">
          <a:extLst>
            <a:ext uri="{FF2B5EF4-FFF2-40B4-BE49-F238E27FC236}">
              <a16:creationId xmlns:a16="http://schemas.microsoft.com/office/drawing/2014/main" id="{00000000-0008-0000-2000-000036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55" name="Text Box 8">
          <a:extLst>
            <a:ext uri="{FF2B5EF4-FFF2-40B4-BE49-F238E27FC236}">
              <a16:creationId xmlns:a16="http://schemas.microsoft.com/office/drawing/2014/main" id="{00000000-0008-0000-2000-000037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56" name="Text Box 1">
          <a:extLst>
            <a:ext uri="{FF2B5EF4-FFF2-40B4-BE49-F238E27FC236}">
              <a16:creationId xmlns:a16="http://schemas.microsoft.com/office/drawing/2014/main" id="{00000000-0008-0000-2000-000038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57" name="Text Box 2">
          <a:extLst>
            <a:ext uri="{FF2B5EF4-FFF2-40B4-BE49-F238E27FC236}">
              <a16:creationId xmlns:a16="http://schemas.microsoft.com/office/drawing/2014/main" id="{00000000-0008-0000-2000-000039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58" name="Text Box 3">
          <a:extLst>
            <a:ext uri="{FF2B5EF4-FFF2-40B4-BE49-F238E27FC236}">
              <a16:creationId xmlns:a16="http://schemas.microsoft.com/office/drawing/2014/main" id="{00000000-0008-0000-2000-00003A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59" name="Text Box 4">
          <a:extLst>
            <a:ext uri="{FF2B5EF4-FFF2-40B4-BE49-F238E27FC236}">
              <a16:creationId xmlns:a16="http://schemas.microsoft.com/office/drawing/2014/main" id="{00000000-0008-0000-2000-00003B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60" name="Text Box 5">
          <a:extLst>
            <a:ext uri="{FF2B5EF4-FFF2-40B4-BE49-F238E27FC236}">
              <a16:creationId xmlns:a16="http://schemas.microsoft.com/office/drawing/2014/main" id="{00000000-0008-0000-2000-00003C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61" name="Text Box 6">
          <a:extLst>
            <a:ext uri="{FF2B5EF4-FFF2-40B4-BE49-F238E27FC236}">
              <a16:creationId xmlns:a16="http://schemas.microsoft.com/office/drawing/2014/main" id="{00000000-0008-0000-2000-00003D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62" name="Text Box 8">
          <a:extLst>
            <a:ext uri="{FF2B5EF4-FFF2-40B4-BE49-F238E27FC236}">
              <a16:creationId xmlns:a16="http://schemas.microsoft.com/office/drawing/2014/main" id="{00000000-0008-0000-2000-00003E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63" name="Text Box 9">
          <a:extLst>
            <a:ext uri="{FF2B5EF4-FFF2-40B4-BE49-F238E27FC236}">
              <a16:creationId xmlns:a16="http://schemas.microsoft.com/office/drawing/2014/main" id="{00000000-0008-0000-2000-00003F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64" name="Text Box 10">
          <a:extLst>
            <a:ext uri="{FF2B5EF4-FFF2-40B4-BE49-F238E27FC236}">
              <a16:creationId xmlns:a16="http://schemas.microsoft.com/office/drawing/2014/main" id="{00000000-0008-0000-2000-000040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65" name="Text Box 1">
          <a:extLst>
            <a:ext uri="{FF2B5EF4-FFF2-40B4-BE49-F238E27FC236}">
              <a16:creationId xmlns:a16="http://schemas.microsoft.com/office/drawing/2014/main" id="{00000000-0008-0000-2000-000041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66" name="Text Box 2">
          <a:extLst>
            <a:ext uri="{FF2B5EF4-FFF2-40B4-BE49-F238E27FC236}">
              <a16:creationId xmlns:a16="http://schemas.microsoft.com/office/drawing/2014/main" id="{00000000-0008-0000-2000-000042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33</xdr:row>
      <xdr:rowOff>0</xdr:rowOff>
    </xdr:from>
    <xdr:ext cx="114300" cy="285750"/>
    <xdr:sp macro="" textlink="">
      <xdr:nvSpPr>
        <xdr:cNvPr id="67" name="Text Box 8">
          <a:extLst>
            <a:ext uri="{FF2B5EF4-FFF2-40B4-BE49-F238E27FC236}">
              <a16:creationId xmlns:a16="http://schemas.microsoft.com/office/drawing/2014/main" id="{00000000-0008-0000-2000-000043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68" name="Text Box 1">
          <a:extLst>
            <a:ext uri="{FF2B5EF4-FFF2-40B4-BE49-F238E27FC236}">
              <a16:creationId xmlns:a16="http://schemas.microsoft.com/office/drawing/2014/main" id="{00000000-0008-0000-2000-000044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69" name="Text Box 2">
          <a:extLst>
            <a:ext uri="{FF2B5EF4-FFF2-40B4-BE49-F238E27FC236}">
              <a16:creationId xmlns:a16="http://schemas.microsoft.com/office/drawing/2014/main" id="{00000000-0008-0000-2000-000045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70" name="Text Box 3">
          <a:extLst>
            <a:ext uri="{FF2B5EF4-FFF2-40B4-BE49-F238E27FC236}">
              <a16:creationId xmlns:a16="http://schemas.microsoft.com/office/drawing/2014/main" id="{00000000-0008-0000-2000-000046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71" name="Text Box 4">
          <a:extLst>
            <a:ext uri="{FF2B5EF4-FFF2-40B4-BE49-F238E27FC236}">
              <a16:creationId xmlns:a16="http://schemas.microsoft.com/office/drawing/2014/main" id="{00000000-0008-0000-2000-000047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72" name="Text Box 5">
          <a:extLst>
            <a:ext uri="{FF2B5EF4-FFF2-40B4-BE49-F238E27FC236}">
              <a16:creationId xmlns:a16="http://schemas.microsoft.com/office/drawing/2014/main" id="{00000000-0008-0000-2000-000048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73" name="Text Box 6">
          <a:extLst>
            <a:ext uri="{FF2B5EF4-FFF2-40B4-BE49-F238E27FC236}">
              <a16:creationId xmlns:a16="http://schemas.microsoft.com/office/drawing/2014/main" id="{00000000-0008-0000-2000-000049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74" name="Text Box 8">
          <a:extLst>
            <a:ext uri="{FF2B5EF4-FFF2-40B4-BE49-F238E27FC236}">
              <a16:creationId xmlns:a16="http://schemas.microsoft.com/office/drawing/2014/main" id="{00000000-0008-0000-2000-00004A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75" name="Text Box 9">
          <a:extLst>
            <a:ext uri="{FF2B5EF4-FFF2-40B4-BE49-F238E27FC236}">
              <a16:creationId xmlns:a16="http://schemas.microsoft.com/office/drawing/2014/main" id="{00000000-0008-0000-2000-00004B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76" name="Text Box 10">
          <a:extLst>
            <a:ext uri="{FF2B5EF4-FFF2-40B4-BE49-F238E27FC236}">
              <a16:creationId xmlns:a16="http://schemas.microsoft.com/office/drawing/2014/main" id="{00000000-0008-0000-2000-00004C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50</xdr:row>
      <xdr:rowOff>0</xdr:rowOff>
    </xdr:from>
    <xdr:ext cx="114300" cy="285750"/>
    <xdr:sp macro="" textlink="">
      <xdr:nvSpPr>
        <xdr:cNvPr id="77" name="Text Box 11">
          <a:extLst>
            <a:ext uri="{FF2B5EF4-FFF2-40B4-BE49-F238E27FC236}">
              <a16:creationId xmlns:a16="http://schemas.microsoft.com/office/drawing/2014/main" id="{00000000-0008-0000-2000-00004D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50</xdr:row>
      <xdr:rowOff>0</xdr:rowOff>
    </xdr:from>
    <xdr:ext cx="114300" cy="285750"/>
    <xdr:sp macro="" textlink="">
      <xdr:nvSpPr>
        <xdr:cNvPr id="78" name="Text Box 12">
          <a:extLst>
            <a:ext uri="{FF2B5EF4-FFF2-40B4-BE49-F238E27FC236}">
              <a16:creationId xmlns:a16="http://schemas.microsoft.com/office/drawing/2014/main" id="{00000000-0008-0000-2000-00004E000000}"/>
            </a:ext>
          </a:extLst>
        </xdr:cNvPr>
        <xdr:cNvSpPr txBox="1">
          <a:spLocks noChangeArrowheads="1"/>
        </xdr:cNvSpPr>
      </xdr:nvSpPr>
      <xdr:spPr bwMode="auto">
        <a:xfrm>
          <a:off x="74980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53</xdr:row>
      <xdr:rowOff>0</xdr:rowOff>
    </xdr:from>
    <xdr:ext cx="114300" cy="285750"/>
    <xdr:sp macro="" textlink="">
      <xdr:nvSpPr>
        <xdr:cNvPr id="79" name="Text Box 13">
          <a:extLst>
            <a:ext uri="{FF2B5EF4-FFF2-40B4-BE49-F238E27FC236}">
              <a16:creationId xmlns:a16="http://schemas.microsoft.com/office/drawing/2014/main" id="{00000000-0008-0000-2000-00004F000000}"/>
            </a:ext>
          </a:extLst>
        </xdr:cNvPr>
        <xdr:cNvSpPr txBox="1">
          <a:spLocks noChangeArrowheads="1"/>
        </xdr:cNvSpPr>
      </xdr:nvSpPr>
      <xdr:spPr bwMode="auto">
        <a:xfrm>
          <a:off x="74980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53</xdr:row>
      <xdr:rowOff>0</xdr:rowOff>
    </xdr:from>
    <xdr:ext cx="114300" cy="285750"/>
    <xdr:sp macro="" textlink="">
      <xdr:nvSpPr>
        <xdr:cNvPr id="80" name="Text Box 14">
          <a:extLst>
            <a:ext uri="{FF2B5EF4-FFF2-40B4-BE49-F238E27FC236}">
              <a16:creationId xmlns:a16="http://schemas.microsoft.com/office/drawing/2014/main" id="{00000000-0008-0000-2000-000050000000}"/>
            </a:ext>
          </a:extLst>
        </xdr:cNvPr>
        <xdr:cNvSpPr txBox="1">
          <a:spLocks noChangeArrowheads="1"/>
        </xdr:cNvSpPr>
      </xdr:nvSpPr>
      <xdr:spPr bwMode="auto">
        <a:xfrm>
          <a:off x="74980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81" name="Text Box 1">
          <a:extLst>
            <a:ext uri="{FF2B5EF4-FFF2-40B4-BE49-F238E27FC236}">
              <a16:creationId xmlns:a16="http://schemas.microsoft.com/office/drawing/2014/main" id="{00000000-0008-0000-2000-000051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51</xdr:row>
      <xdr:rowOff>0</xdr:rowOff>
    </xdr:from>
    <xdr:ext cx="114300" cy="285750"/>
    <xdr:sp macro="" textlink="">
      <xdr:nvSpPr>
        <xdr:cNvPr id="82" name="Text Box 2">
          <a:extLst>
            <a:ext uri="{FF2B5EF4-FFF2-40B4-BE49-F238E27FC236}">
              <a16:creationId xmlns:a16="http://schemas.microsoft.com/office/drawing/2014/main" id="{00000000-0008-0000-2000-000052000000}"/>
            </a:ext>
          </a:extLst>
        </xdr:cNvPr>
        <xdr:cNvSpPr txBox="1">
          <a:spLocks noChangeArrowheads="1"/>
        </xdr:cNvSpPr>
      </xdr:nvSpPr>
      <xdr:spPr bwMode="auto">
        <a:xfrm>
          <a:off x="74980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20</xdr:row>
      <xdr:rowOff>0</xdr:rowOff>
    </xdr:from>
    <xdr:ext cx="114300" cy="285750"/>
    <xdr:sp macro="" textlink="">
      <xdr:nvSpPr>
        <xdr:cNvPr id="83" name="Text Box 8">
          <a:extLst>
            <a:ext uri="{FF2B5EF4-FFF2-40B4-BE49-F238E27FC236}">
              <a16:creationId xmlns:a16="http://schemas.microsoft.com/office/drawing/2014/main" id="{00000000-0008-0000-2000-000053000000}"/>
            </a:ext>
          </a:extLst>
        </xdr:cNvPr>
        <xdr:cNvSpPr txBox="1">
          <a:spLocks noChangeArrowheads="1"/>
        </xdr:cNvSpPr>
      </xdr:nvSpPr>
      <xdr:spPr bwMode="auto">
        <a:xfrm>
          <a:off x="74980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656166</xdr:colOff>
      <xdr:row>28</xdr:row>
      <xdr:rowOff>10583</xdr:rowOff>
    </xdr:from>
    <xdr:ext cx="114300" cy="285750"/>
    <xdr:sp macro="" textlink="">
      <xdr:nvSpPr>
        <xdr:cNvPr id="84" name="Text Box 8">
          <a:extLst>
            <a:ext uri="{FF2B5EF4-FFF2-40B4-BE49-F238E27FC236}">
              <a16:creationId xmlns:a16="http://schemas.microsoft.com/office/drawing/2014/main" id="{00000000-0008-0000-2000-000054000000}"/>
            </a:ext>
          </a:extLst>
        </xdr:cNvPr>
        <xdr:cNvSpPr txBox="1">
          <a:spLocks noChangeArrowheads="1"/>
        </xdr:cNvSpPr>
      </xdr:nvSpPr>
      <xdr:spPr bwMode="auto">
        <a:xfrm>
          <a:off x="5624406" y="513122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34</xdr:row>
      <xdr:rowOff>0</xdr:rowOff>
    </xdr:from>
    <xdr:ext cx="114300" cy="285750"/>
    <xdr:sp macro="" textlink="">
      <xdr:nvSpPr>
        <xdr:cNvPr id="85" name="Text Box 8">
          <a:extLst>
            <a:ext uri="{FF2B5EF4-FFF2-40B4-BE49-F238E27FC236}">
              <a16:creationId xmlns:a16="http://schemas.microsoft.com/office/drawing/2014/main" id="{00000000-0008-0000-2000-000055000000}"/>
            </a:ext>
          </a:extLst>
        </xdr:cNvPr>
        <xdr:cNvSpPr txBox="1">
          <a:spLocks noChangeArrowheads="1"/>
        </xdr:cNvSpPr>
      </xdr:nvSpPr>
      <xdr:spPr bwMode="auto">
        <a:xfrm>
          <a:off x="7498080" y="62179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86" name="Text Box 8">
          <a:extLst>
            <a:ext uri="{FF2B5EF4-FFF2-40B4-BE49-F238E27FC236}">
              <a16:creationId xmlns:a16="http://schemas.microsoft.com/office/drawing/2014/main" id="{00000000-0008-0000-2000-00005600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87" name="Text Box 8">
          <a:extLst>
            <a:ext uri="{FF2B5EF4-FFF2-40B4-BE49-F238E27FC236}">
              <a16:creationId xmlns:a16="http://schemas.microsoft.com/office/drawing/2014/main" id="{00000000-0008-0000-2000-000057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37</xdr:row>
      <xdr:rowOff>0</xdr:rowOff>
    </xdr:from>
    <xdr:ext cx="114300" cy="285750"/>
    <xdr:sp macro="" textlink="">
      <xdr:nvSpPr>
        <xdr:cNvPr id="88" name="Text Box 8">
          <a:extLst>
            <a:ext uri="{FF2B5EF4-FFF2-40B4-BE49-F238E27FC236}">
              <a16:creationId xmlns:a16="http://schemas.microsoft.com/office/drawing/2014/main" id="{00000000-0008-0000-2000-000058000000}"/>
            </a:ext>
          </a:extLst>
        </xdr:cNvPr>
        <xdr:cNvSpPr txBox="1">
          <a:spLocks noChangeArrowheads="1"/>
        </xdr:cNvSpPr>
      </xdr:nvSpPr>
      <xdr:spPr bwMode="auto">
        <a:xfrm>
          <a:off x="749808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89" name="Text Box 1">
          <a:extLst>
            <a:ext uri="{FF2B5EF4-FFF2-40B4-BE49-F238E27FC236}">
              <a16:creationId xmlns:a16="http://schemas.microsoft.com/office/drawing/2014/main" id="{00000000-0008-0000-2000-000059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0" name="Text Box 2">
          <a:extLst>
            <a:ext uri="{FF2B5EF4-FFF2-40B4-BE49-F238E27FC236}">
              <a16:creationId xmlns:a16="http://schemas.microsoft.com/office/drawing/2014/main" id="{00000000-0008-0000-2000-00005A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1" name="Text Box 3">
          <a:extLst>
            <a:ext uri="{FF2B5EF4-FFF2-40B4-BE49-F238E27FC236}">
              <a16:creationId xmlns:a16="http://schemas.microsoft.com/office/drawing/2014/main" id="{00000000-0008-0000-2000-00005B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2" name="Text Box 4">
          <a:extLst>
            <a:ext uri="{FF2B5EF4-FFF2-40B4-BE49-F238E27FC236}">
              <a16:creationId xmlns:a16="http://schemas.microsoft.com/office/drawing/2014/main" id="{00000000-0008-0000-2000-00005C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3" name="Text Box 5">
          <a:extLst>
            <a:ext uri="{FF2B5EF4-FFF2-40B4-BE49-F238E27FC236}">
              <a16:creationId xmlns:a16="http://schemas.microsoft.com/office/drawing/2014/main" id="{00000000-0008-0000-2000-00005D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4" name="Text Box 6">
          <a:extLst>
            <a:ext uri="{FF2B5EF4-FFF2-40B4-BE49-F238E27FC236}">
              <a16:creationId xmlns:a16="http://schemas.microsoft.com/office/drawing/2014/main" id="{00000000-0008-0000-2000-00005E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5" name="Text Box 8">
          <a:extLst>
            <a:ext uri="{FF2B5EF4-FFF2-40B4-BE49-F238E27FC236}">
              <a16:creationId xmlns:a16="http://schemas.microsoft.com/office/drawing/2014/main" id="{00000000-0008-0000-2000-00005F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6" name="Text Box 9">
          <a:extLst>
            <a:ext uri="{FF2B5EF4-FFF2-40B4-BE49-F238E27FC236}">
              <a16:creationId xmlns:a16="http://schemas.microsoft.com/office/drawing/2014/main" id="{00000000-0008-0000-2000-000060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7" name="Text Box 10">
          <a:extLst>
            <a:ext uri="{FF2B5EF4-FFF2-40B4-BE49-F238E27FC236}">
              <a16:creationId xmlns:a16="http://schemas.microsoft.com/office/drawing/2014/main" id="{00000000-0008-0000-2000-000061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8" name="Text Box 1">
          <a:extLst>
            <a:ext uri="{FF2B5EF4-FFF2-40B4-BE49-F238E27FC236}">
              <a16:creationId xmlns:a16="http://schemas.microsoft.com/office/drawing/2014/main" id="{00000000-0008-0000-2000-000062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36</xdr:row>
      <xdr:rowOff>0</xdr:rowOff>
    </xdr:from>
    <xdr:ext cx="114300" cy="285750"/>
    <xdr:sp macro="" textlink="">
      <xdr:nvSpPr>
        <xdr:cNvPr id="99" name="Text Box 2">
          <a:extLst>
            <a:ext uri="{FF2B5EF4-FFF2-40B4-BE49-F238E27FC236}">
              <a16:creationId xmlns:a16="http://schemas.microsoft.com/office/drawing/2014/main" id="{00000000-0008-0000-2000-000063000000}"/>
            </a:ext>
          </a:extLst>
        </xdr:cNvPr>
        <xdr:cNvSpPr txBox="1">
          <a:spLocks noChangeArrowheads="1"/>
        </xdr:cNvSpPr>
      </xdr:nvSpPr>
      <xdr:spPr bwMode="auto">
        <a:xfrm>
          <a:off x="74980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33</xdr:row>
      <xdr:rowOff>0</xdr:rowOff>
    </xdr:from>
    <xdr:ext cx="114300" cy="285750"/>
    <xdr:sp macro="" textlink="">
      <xdr:nvSpPr>
        <xdr:cNvPr id="100" name="Text Box 8">
          <a:extLst>
            <a:ext uri="{FF2B5EF4-FFF2-40B4-BE49-F238E27FC236}">
              <a16:creationId xmlns:a16="http://schemas.microsoft.com/office/drawing/2014/main" id="{00000000-0008-0000-2000-000064000000}"/>
            </a:ext>
          </a:extLst>
        </xdr:cNvPr>
        <xdr:cNvSpPr txBox="1">
          <a:spLocks noChangeArrowheads="1"/>
        </xdr:cNvSpPr>
      </xdr:nvSpPr>
      <xdr:spPr bwMode="auto">
        <a:xfrm>
          <a:off x="749808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54</xdr:row>
      <xdr:rowOff>0</xdr:rowOff>
    </xdr:from>
    <xdr:ext cx="114300" cy="285750"/>
    <xdr:sp macro="" textlink="">
      <xdr:nvSpPr>
        <xdr:cNvPr id="101" name="Text Box 13">
          <a:extLst>
            <a:ext uri="{FF2B5EF4-FFF2-40B4-BE49-F238E27FC236}">
              <a16:creationId xmlns:a16="http://schemas.microsoft.com/office/drawing/2014/main" id="{00000000-0008-0000-2000-000065000000}"/>
            </a:ext>
          </a:extLst>
        </xdr:cNvPr>
        <xdr:cNvSpPr txBox="1">
          <a:spLocks noChangeArrowheads="1"/>
        </xdr:cNvSpPr>
      </xdr:nvSpPr>
      <xdr:spPr bwMode="auto">
        <a:xfrm>
          <a:off x="74980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54</xdr:row>
      <xdr:rowOff>0</xdr:rowOff>
    </xdr:from>
    <xdr:ext cx="114300" cy="285750"/>
    <xdr:sp macro="" textlink="">
      <xdr:nvSpPr>
        <xdr:cNvPr id="102" name="Text Box 14">
          <a:extLst>
            <a:ext uri="{FF2B5EF4-FFF2-40B4-BE49-F238E27FC236}">
              <a16:creationId xmlns:a16="http://schemas.microsoft.com/office/drawing/2014/main" id="{00000000-0008-0000-2000-000066000000}"/>
            </a:ext>
          </a:extLst>
        </xdr:cNvPr>
        <xdr:cNvSpPr txBox="1">
          <a:spLocks noChangeArrowheads="1"/>
        </xdr:cNvSpPr>
      </xdr:nvSpPr>
      <xdr:spPr bwMode="auto">
        <a:xfrm>
          <a:off x="74980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3" name="Text Box 1">
          <a:extLst>
            <a:ext uri="{FF2B5EF4-FFF2-40B4-BE49-F238E27FC236}">
              <a16:creationId xmlns:a16="http://schemas.microsoft.com/office/drawing/2014/main" id="{00000000-0008-0000-2000-000067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4" name="Text Box 2">
          <a:extLst>
            <a:ext uri="{FF2B5EF4-FFF2-40B4-BE49-F238E27FC236}">
              <a16:creationId xmlns:a16="http://schemas.microsoft.com/office/drawing/2014/main" id="{00000000-0008-0000-2000-000068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5" name="Text Box 3">
          <a:extLst>
            <a:ext uri="{FF2B5EF4-FFF2-40B4-BE49-F238E27FC236}">
              <a16:creationId xmlns:a16="http://schemas.microsoft.com/office/drawing/2014/main" id="{00000000-0008-0000-2000-000069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6" name="Text Box 4">
          <a:extLst>
            <a:ext uri="{FF2B5EF4-FFF2-40B4-BE49-F238E27FC236}">
              <a16:creationId xmlns:a16="http://schemas.microsoft.com/office/drawing/2014/main" id="{00000000-0008-0000-2000-00006A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7" name="Text Box 5">
          <a:extLst>
            <a:ext uri="{FF2B5EF4-FFF2-40B4-BE49-F238E27FC236}">
              <a16:creationId xmlns:a16="http://schemas.microsoft.com/office/drawing/2014/main" id="{00000000-0008-0000-2000-00006B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8" name="Text Box 6">
          <a:extLst>
            <a:ext uri="{FF2B5EF4-FFF2-40B4-BE49-F238E27FC236}">
              <a16:creationId xmlns:a16="http://schemas.microsoft.com/office/drawing/2014/main" id="{00000000-0008-0000-2000-00006C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9" name="Text Box 8">
          <a:extLst>
            <a:ext uri="{FF2B5EF4-FFF2-40B4-BE49-F238E27FC236}">
              <a16:creationId xmlns:a16="http://schemas.microsoft.com/office/drawing/2014/main" id="{00000000-0008-0000-2000-00006D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0" name="Text Box 9">
          <a:extLst>
            <a:ext uri="{FF2B5EF4-FFF2-40B4-BE49-F238E27FC236}">
              <a16:creationId xmlns:a16="http://schemas.microsoft.com/office/drawing/2014/main" id="{00000000-0008-0000-2000-00006E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1" name="Text Box 10">
          <a:extLst>
            <a:ext uri="{FF2B5EF4-FFF2-40B4-BE49-F238E27FC236}">
              <a16:creationId xmlns:a16="http://schemas.microsoft.com/office/drawing/2014/main" id="{00000000-0008-0000-2000-00006F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12" name="Text Box 11">
          <a:extLst>
            <a:ext uri="{FF2B5EF4-FFF2-40B4-BE49-F238E27FC236}">
              <a16:creationId xmlns:a16="http://schemas.microsoft.com/office/drawing/2014/main" id="{00000000-0008-0000-2000-000070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13" name="Text Box 12">
          <a:extLst>
            <a:ext uri="{FF2B5EF4-FFF2-40B4-BE49-F238E27FC236}">
              <a16:creationId xmlns:a16="http://schemas.microsoft.com/office/drawing/2014/main" id="{00000000-0008-0000-2000-000071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114" name="Text Box 13">
          <a:extLst>
            <a:ext uri="{FF2B5EF4-FFF2-40B4-BE49-F238E27FC236}">
              <a16:creationId xmlns:a16="http://schemas.microsoft.com/office/drawing/2014/main" id="{00000000-0008-0000-2000-000072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115" name="Text Box 14">
          <a:extLst>
            <a:ext uri="{FF2B5EF4-FFF2-40B4-BE49-F238E27FC236}">
              <a16:creationId xmlns:a16="http://schemas.microsoft.com/office/drawing/2014/main" id="{00000000-0008-0000-2000-000073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6" name="Text Box 1">
          <a:extLst>
            <a:ext uri="{FF2B5EF4-FFF2-40B4-BE49-F238E27FC236}">
              <a16:creationId xmlns:a16="http://schemas.microsoft.com/office/drawing/2014/main" id="{00000000-0008-0000-2000-000074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7" name="Text Box 2">
          <a:extLst>
            <a:ext uri="{FF2B5EF4-FFF2-40B4-BE49-F238E27FC236}">
              <a16:creationId xmlns:a16="http://schemas.microsoft.com/office/drawing/2014/main" id="{00000000-0008-0000-2000-000075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18" name="Text Box 8">
          <a:extLst>
            <a:ext uri="{FF2B5EF4-FFF2-40B4-BE49-F238E27FC236}">
              <a16:creationId xmlns:a16="http://schemas.microsoft.com/office/drawing/2014/main" id="{00000000-0008-0000-2000-000076000000}"/>
            </a:ext>
          </a:extLst>
        </xdr:cNvPr>
        <xdr:cNvSpPr txBox="1">
          <a:spLocks noChangeArrowheads="1"/>
        </xdr:cNvSpPr>
      </xdr:nvSpPr>
      <xdr:spPr bwMode="auto">
        <a:xfrm>
          <a:off x="12496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19" name="Text Box 8">
          <a:extLst>
            <a:ext uri="{FF2B5EF4-FFF2-40B4-BE49-F238E27FC236}">
              <a16:creationId xmlns:a16="http://schemas.microsoft.com/office/drawing/2014/main" id="{00000000-0008-0000-2000-000077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61</xdr:row>
      <xdr:rowOff>76200</xdr:rowOff>
    </xdr:from>
    <xdr:ext cx="114300" cy="285750"/>
    <xdr:sp macro="" textlink="">
      <xdr:nvSpPr>
        <xdr:cNvPr id="120" name="Text Box 8">
          <a:extLst>
            <a:ext uri="{FF2B5EF4-FFF2-40B4-BE49-F238E27FC236}">
              <a16:creationId xmlns:a16="http://schemas.microsoft.com/office/drawing/2014/main" id="{00000000-0008-0000-2000-000078000000}"/>
            </a:ext>
          </a:extLst>
        </xdr:cNvPr>
        <xdr:cNvSpPr txBox="1">
          <a:spLocks noChangeArrowheads="1"/>
        </xdr:cNvSpPr>
      </xdr:nvSpPr>
      <xdr:spPr bwMode="auto">
        <a:xfrm>
          <a:off x="1421130" y="11231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21" name="Text Box 8">
          <a:extLst>
            <a:ext uri="{FF2B5EF4-FFF2-40B4-BE49-F238E27FC236}">
              <a16:creationId xmlns:a16="http://schemas.microsoft.com/office/drawing/2014/main" id="{00000000-0008-0000-2000-000079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2" name="Text Box 8">
          <a:extLst>
            <a:ext uri="{FF2B5EF4-FFF2-40B4-BE49-F238E27FC236}">
              <a16:creationId xmlns:a16="http://schemas.microsoft.com/office/drawing/2014/main" id="{00000000-0008-0000-2000-00007A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3" name="Text Box 1">
          <a:extLst>
            <a:ext uri="{FF2B5EF4-FFF2-40B4-BE49-F238E27FC236}">
              <a16:creationId xmlns:a16="http://schemas.microsoft.com/office/drawing/2014/main" id="{00000000-0008-0000-2000-00007B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4" name="Text Box 2">
          <a:extLst>
            <a:ext uri="{FF2B5EF4-FFF2-40B4-BE49-F238E27FC236}">
              <a16:creationId xmlns:a16="http://schemas.microsoft.com/office/drawing/2014/main" id="{00000000-0008-0000-2000-00007C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5" name="Text Box 3">
          <a:extLst>
            <a:ext uri="{FF2B5EF4-FFF2-40B4-BE49-F238E27FC236}">
              <a16:creationId xmlns:a16="http://schemas.microsoft.com/office/drawing/2014/main" id="{00000000-0008-0000-2000-00007D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6" name="Text Box 4">
          <a:extLst>
            <a:ext uri="{FF2B5EF4-FFF2-40B4-BE49-F238E27FC236}">
              <a16:creationId xmlns:a16="http://schemas.microsoft.com/office/drawing/2014/main" id="{00000000-0008-0000-2000-00007E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7" name="Text Box 5">
          <a:extLst>
            <a:ext uri="{FF2B5EF4-FFF2-40B4-BE49-F238E27FC236}">
              <a16:creationId xmlns:a16="http://schemas.microsoft.com/office/drawing/2014/main" id="{00000000-0008-0000-2000-00007F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8" name="Text Box 6">
          <a:extLst>
            <a:ext uri="{FF2B5EF4-FFF2-40B4-BE49-F238E27FC236}">
              <a16:creationId xmlns:a16="http://schemas.microsoft.com/office/drawing/2014/main" id="{00000000-0008-0000-2000-000080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9" name="Text Box 8">
          <a:extLst>
            <a:ext uri="{FF2B5EF4-FFF2-40B4-BE49-F238E27FC236}">
              <a16:creationId xmlns:a16="http://schemas.microsoft.com/office/drawing/2014/main" id="{00000000-0008-0000-2000-000081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0" name="Text Box 9">
          <a:extLst>
            <a:ext uri="{FF2B5EF4-FFF2-40B4-BE49-F238E27FC236}">
              <a16:creationId xmlns:a16="http://schemas.microsoft.com/office/drawing/2014/main" id="{00000000-0008-0000-2000-000082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1" name="Text Box 10">
          <a:extLst>
            <a:ext uri="{FF2B5EF4-FFF2-40B4-BE49-F238E27FC236}">
              <a16:creationId xmlns:a16="http://schemas.microsoft.com/office/drawing/2014/main" id="{00000000-0008-0000-2000-000083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2" name="Text Box 1">
          <a:extLst>
            <a:ext uri="{FF2B5EF4-FFF2-40B4-BE49-F238E27FC236}">
              <a16:creationId xmlns:a16="http://schemas.microsoft.com/office/drawing/2014/main" id="{00000000-0008-0000-2000-000084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3" name="Text Box 2">
          <a:extLst>
            <a:ext uri="{FF2B5EF4-FFF2-40B4-BE49-F238E27FC236}">
              <a16:creationId xmlns:a16="http://schemas.microsoft.com/office/drawing/2014/main" id="{00000000-0008-0000-2000-000085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34" name="Text Box 8">
          <a:extLst>
            <a:ext uri="{FF2B5EF4-FFF2-40B4-BE49-F238E27FC236}">
              <a16:creationId xmlns:a16="http://schemas.microsoft.com/office/drawing/2014/main" id="{00000000-0008-0000-2000-000086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5" name="Text Box 1">
          <a:extLst>
            <a:ext uri="{FF2B5EF4-FFF2-40B4-BE49-F238E27FC236}">
              <a16:creationId xmlns:a16="http://schemas.microsoft.com/office/drawing/2014/main" id="{00000000-0008-0000-2000-000087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6" name="Text Box 2">
          <a:extLst>
            <a:ext uri="{FF2B5EF4-FFF2-40B4-BE49-F238E27FC236}">
              <a16:creationId xmlns:a16="http://schemas.microsoft.com/office/drawing/2014/main" id="{00000000-0008-0000-2000-000088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7" name="Text Box 3">
          <a:extLst>
            <a:ext uri="{FF2B5EF4-FFF2-40B4-BE49-F238E27FC236}">
              <a16:creationId xmlns:a16="http://schemas.microsoft.com/office/drawing/2014/main" id="{00000000-0008-0000-2000-000089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8" name="Text Box 4">
          <a:extLst>
            <a:ext uri="{FF2B5EF4-FFF2-40B4-BE49-F238E27FC236}">
              <a16:creationId xmlns:a16="http://schemas.microsoft.com/office/drawing/2014/main" id="{00000000-0008-0000-2000-00008A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9" name="Text Box 5">
          <a:extLst>
            <a:ext uri="{FF2B5EF4-FFF2-40B4-BE49-F238E27FC236}">
              <a16:creationId xmlns:a16="http://schemas.microsoft.com/office/drawing/2014/main" id="{00000000-0008-0000-2000-00008B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0" name="Text Box 6">
          <a:extLst>
            <a:ext uri="{FF2B5EF4-FFF2-40B4-BE49-F238E27FC236}">
              <a16:creationId xmlns:a16="http://schemas.microsoft.com/office/drawing/2014/main" id="{00000000-0008-0000-2000-00008C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1" name="Text Box 8">
          <a:extLst>
            <a:ext uri="{FF2B5EF4-FFF2-40B4-BE49-F238E27FC236}">
              <a16:creationId xmlns:a16="http://schemas.microsoft.com/office/drawing/2014/main" id="{00000000-0008-0000-2000-00008D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2" name="Text Box 9">
          <a:extLst>
            <a:ext uri="{FF2B5EF4-FFF2-40B4-BE49-F238E27FC236}">
              <a16:creationId xmlns:a16="http://schemas.microsoft.com/office/drawing/2014/main" id="{00000000-0008-0000-2000-00008E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3" name="Text Box 10">
          <a:extLst>
            <a:ext uri="{FF2B5EF4-FFF2-40B4-BE49-F238E27FC236}">
              <a16:creationId xmlns:a16="http://schemas.microsoft.com/office/drawing/2014/main" id="{00000000-0008-0000-2000-00008F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44" name="Text Box 11">
          <a:extLst>
            <a:ext uri="{FF2B5EF4-FFF2-40B4-BE49-F238E27FC236}">
              <a16:creationId xmlns:a16="http://schemas.microsoft.com/office/drawing/2014/main" id="{00000000-0008-0000-2000-000090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45" name="Text Box 12">
          <a:extLst>
            <a:ext uri="{FF2B5EF4-FFF2-40B4-BE49-F238E27FC236}">
              <a16:creationId xmlns:a16="http://schemas.microsoft.com/office/drawing/2014/main" id="{00000000-0008-0000-2000-000091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46" name="Text Box 13">
          <a:extLst>
            <a:ext uri="{FF2B5EF4-FFF2-40B4-BE49-F238E27FC236}">
              <a16:creationId xmlns:a16="http://schemas.microsoft.com/office/drawing/2014/main" id="{00000000-0008-0000-2000-000092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47" name="Text Box 14">
          <a:extLst>
            <a:ext uri="{FF2B5EF4-FFF2-40B4-BE49-F238E27FC236}">
              <a16:creationId xmlns:a16="http://schemas.microsoft.com/office/drawing/2014/main" id="{00000000-0008-0000-2000-000093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8" name="Text Box 1">
          <a:extLst>
            <a:ext uri="{FF2B5EF4-FFF2-40B4-BE49-F238E27FC236}">
              <a16:creationId xmlns:a16="http://schemas.microsoft.com/office/drawing/2014/main" id="{00000000-0008-0000-2000-000094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9" name="Text Box 2">
          <a:extLst>
            <a:ext uri="{FF2B5EF4-FFF2-40B4-BE49-F238E27FC236}">
              <a16:creationId xmlns:a16="http://schemas.microsoft.com/office/drawing/2014/main" id="{00000000-0008-0000-2000-000095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50" name="Text Box 8">
          <a:extLst>
            <a:ext uri="{FF2B5EF4-FFF2-40B4-BE49-F238E27FC236}">
              <a16:creationId xmlns:a16="http://schemas.microsoft.com/office/drawing/2014/main" id="{00000000-0008-0000-2000-000096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1" name="Text Box 8">
          <a:extLst>
            <a:ext uri="{FF2B5EF4-FFF2-40B4-BE49-F238E27FC236}">
              <a16:creationId xmlns:a16="http://schemas.microsoft.com/office/drawing/2014/main" id="{00000000-0008-0000-2000-000097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52" name="Text Box 8">
          <a:extLst>
            <a:ext uri="{FF2B5EF4-FFF2-40B4-BE49-F238E27FC236}">
              <a16:creationId xmlns:a16="http://schemas.microsoft.com/office/drawing/2014/main" id="{00000000-0008-0000-2000-000098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153" name="Text Box 8">
          <a:extLst>
            <a:ext uri="{FF2B5EF4-FFF2-40B4-BE49-F238E27FC236}">
              <a16:creationId xmlns:a16="http://schemas.microsoft.com/office/drawing/2014/main" id="{00000000-0008-0000-2000-00009900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54" name="Text Box 8">
          <a:extLst>
            <a:ext uri="{FF2B5EF4-FFF2-40B4-BE49-F238E27FC236}">
              <a16:creationId xmlns:a16="http://schemas.microsoft.com/office/drawing/2014/main" id="{00000000-0008-0000-2000-00009A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55" name="Text Box 8">
          <a:extLst>
            <a:ext uri="{FF2B5EF4-FFF2-40B4-BE49-F238E27FC236}">
              <a16:creationId xmlns:a16="http://schemas.microsoft.com/office/drawing/2014/main" id="{00000000-0008-0000-2000-00009B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6" name="Text Box 1">
          <a:extLst>
            <a:ext uri="{FF2B5EF4-FFF2-40B4-BE49-F238E27FC236}">
              <a16:creationId xmlns:a16="http://schemas.microsoft.com/office/drawing/2014/main" id="{00000000-0008-0000-2000-00009C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7" name="Text Box 2">
          <a:extLst>
            <a:ext uri="{FF2B5EF4-FFF2-40B4-BE49-F238E27FC236}">
              <a16:creationId xmlns:a16="http://schemas.microsoft.com/office/drawing/2014/main" id="{00000000-0008-0000-2000-00009D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8" name="Text Box 3">
          <a:extLst>
            <a:ext uri="{FF2B5EF4-FFF2-40B4-BE49-F238E27FC236}">
              <a16:creationId xmlns:a16="http://schemas.microsoft.com/office/drawing/2014/main" id="{00000000-0008-0000-2000-00009E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9" name="Text Box 4">
          <a:extLst>
            <a:ext uri="{FF2B5EF4-FFF2-40B4-BE49-F238E27FC236}">
              <a16:creationId xmlns:a16="http://schemas.microsoft.com/office/drawing/2014/main" id="{00000000-0008-0000-2000-00009F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0" name="Text Box 5">
          <a:extLst>
            <a:ext uri="{FF2B5EF4-FFF2-40B4-BE49-F238E27FC236}">
              <a16:creationId xmlns:a16="http://schemas.microsoft.com/office/drawing/2014/main" id="{00000000-0008-0000-2000-0000A0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1" name="Text Box 6">
          <a:extLst>
            <a:ext uri="{FF2B5EF4-FFF2-40B4-BE49-F238E27FC236}">
              <a16:creationId xmlns:a16="http://schemas.microsoft.com/office/drawing/2014/main" id="{00000000-0008-0000-2000-0000A1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2" name="Text Box 8">
          <a:extLst>
            <a:ext uri="{FF2B5EF4-FFF2-40B4-BE49-F238E27FC236}">
              <a16:creationId xmlns:a16="http://schemas.microsoft.com/office/drawing/2014/main" id="{00000000-0008-0000-2000-0000A2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3" name="Text Box 9">
          <a:extLst>
            <a:ext uri="{FF2B5EF4-FFF2-40B4-BE49-F238E27FC236}">
              <a16:creationId xmlns:a16="http://schemas.microsoft.com/office/drawing/2014/main" id="{00000000-0008-0000-2000-0000A3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4" name="Text Box 10">
          <a:extLst>
            <a:ext uri="{FF2B5EF4-FFF2-40B4-BE49-F238E27FC236}">
              <a16:creationId xmlns:a16="http://schemas.microsoft.com/office/drawing/2014/main" id="{00000000-0008-0000-2000-0000A4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5" name="Text Box 1">
          <a:extLst>
            <a:ext uri="{FF2B5EF4-FFF2-40B4-BE49-F238E27FC236}">
              <a16:creationId xmlns:a16="http://schemas.microsoft.com/office/drawing/2014/main" id="{00000000-0008-0000-2000-0000A5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6" name="Text Box 2">
          <a:extLst>
            <a:ext uri="{FF2B5EF4-FFF2-40B4-BE49-F238E27FC236}">
              <a16:creationId xmlns:a16="http://schemas.microsoft.com/office/drawing/2014/main" id="{00000000-0008-0000-2000-0000A6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67" name="Text Box 8">
          <a:extLst>
            <a:ext uri="{FF2B5EF4-FFF2-40B4-BE49-F238E27FC236}">
              <a16:creationId xmlns:a16="http://schemas.microsoft.com/office/drawing/2014/main" id="{00000000-0008-0000-2000-0000A7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68" name="Text Box 1">
          <a:extLst>
            <a:ext uri="{FF2B5EF4-FFF2-40B4-BE49-F238E27FC236}">
              <a16:creationId xmlns:a16="http://schemas.microsoft.com/office/drawing/2014/main" id="{00000000-0008-0000-2000-0000A8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69" name="Text Box 2">
          <a:extLst>
            <a:ext uri="{FF2B5EF4-FFF2-40B4-BE49-F238E27FC236}">
              <a16:creationId xmlns:a16="http://schemas.microsoft.com/office/drawing/2014/main" id="{00000000-0008-0000-2000-0000A9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0" name="Text Box 3">
          <a:extLst>
            <a:ext uri="{FF2B5EF4-FFF2-40B4-BE49-F238E27FC236}">
              <a16:creationId xmlns:a16="http://schemas.microsoft.com/office/drawing/2014/main" id="{00000000-0008-0000-2000-0000AA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1" name="Text Box 4">
          <a:extLst>
            <a:ext uri="{FF2B5EF4-FFF2-40B4-BE49-F238E27FC236}">
              <a16:creationId xmlns:a16="http://schemas.microsoft.com/office/drawing/2014/main" id="{00000000-0008-0000-2000-0000AB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2" name="Text Box 5">
          <a:extLst>
            <a:ext uri="{FF2B5EF4-FFF2-40B4-BE49-F238E27FC236}">
              <a16:creationId xmlns:a16="http://schemas.microsoft.com/office/drawing/2014/main" id="{00000000-0008-0000-2000-0000AC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3" name="Text Box 6">
          <a:extLst>
            <a:ext uri="{FF2B5EF4-FFF2-40B4-BE49-F238E27FC236}">
              <a16:creationId xmlns:a16="http://schemas.microsoft.com/office/drawing/2014/main" id="{00000000-0008-0000-2000-0000AD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4" name="Text Box 8">
          <a:extLst>
            <a:ext uri="{FF2B5EF4-FFF2-40B4-BE49-F238E27FC236}">
              <a16:creationId xmlns:a16="http://schemas.microsoft.com/office/drawing/2014/main" id="{00000000-0008-0000-2000-0000AE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5" name="Text Box 9">
          <a:extLst>
            <a:ext uri="{FF2B5EF4-FFF2-40B4-BE49-F238E27FC236}">
              <a16:creationId xmlns:a16="http://schemas.microsoft.com/office/drawing/2014/main" id="{00000000-0008-0000-2000-0000AF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6" name="Text Box 10">
          <a:extLst>
            <a:ext uri="{FF2B5EF4-FFF2-40B4-BE49-F238E27FC236}">
              <a16:creationId xmlns:a16="http://schemas.microsoft.com/office/drawing/2014/main" id="{00000000-0008-0000-2000-0000B0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77" name="Text Box 11">
          <a:extLst>
            <a:ext uri="{FF2B5EF4-FFF2-40B4-BE49-F238E27FC236}">
              <a16:creationId xmlns:a16="http://schemas.microsoft.com/office/drawing/2014/main" id="{00000000-0008-0000-2000-0000B1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78" name="Text Box 12">
          <a:extLst>
            <a:ext uri="{FF2B5EF4-FFF2-40B4-BE49-F238E27FC236}">
              <a16:creationId xmlns:a16="http://schemas.microsoft.com/office/drawing/2014/main" id="{00000000-0008-0000-2000-0000B2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79" name="Text Box 13">
          <a:extLst>
            <a:ext uri="{FF2B5EF4-FFF2-40B4-BE49-F238E27FC236}">
              <a16:creationId xmlns:a16="http://schemas.microsoft.com/office/drawing/2014/main" id="{00000000-0008-0000-2000-0000B3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80" name="Text Box 14">
          <a:extLst>
            <a:ext uri="{FF2B5EF4-FFF2-40B4-BE49-F238E27FC236}">
              <a16:creationId xmlns:a16="http://schemas.microsoft.com/office/drawing/2014/main" id="{00000000-0008-0000-2000-0000B4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81" name="Text Box 1">
          <a:extLst>
            <a:ext uri="{FF2B5EF4-FFF2-40B4-BE49-F238E27FC236}">
              <a16:creationId xmlns:a16="http://schemas.microsoft.com/office/drawing/2014/main" id="{00000000-0008-0000-2000-0000B5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82" name="Text Box 2">
          <a:extLst>
            <a:ext uri="{FF2B5EF4-FFF2-40B4-BE49-F238E27FC236}">
              <a16:creationId xmlns:a16="http://schemas.microsoft.com/office/drawing/2014/main" id="{00000000-0008-0000-2000-0000B6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83" name="Text Box 8">
          <a:extLst>
            <a:ext uri="{FF2B5EF4-FFF2-40B4-BE49-F238E27FC236}">
              <a16:creationId xmlns:a16="http://schemas.microsoft.com/office/drawing/2014/main" id="{00000000-0008-0000-2000-0000B7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84" name="Text Box 8">
          <a:extLst>
            <a:ext uri="{FF2B5EF4-FFF2-40B4-BE49-F238E27FC236}">
              <a16:creationId xmlns:a16="http://schemas.microsoft.com/office/drawing/2014/main" id="{00000000-0008-0000-2000-0000B8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85" name="Text Box 8">
          <a:extLst>
            <a:ext uri="{FF2B5EF4-FFF2-40B4-BE49-F238E27FC236}">
              <a16:creationId xmlns:a16="http://schemas.microsoft.com/office/drawing/2014/main" id="{00000000-0008-0000-2000-0000B9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186" name="Text Box 8">
          <a:extLst>
            <a:ext uri="{FF2B5EF4-FFF2-40B4-BE49-F238E27FC236}">
              <a16:creationId xmlns:a16="http://schemas.microsoft.com/office/drawing/2014/main" id="{00000000-0008-0000-2000-0000BA00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87" name="Text Box 8">
          <a:extLst>
            <a:ext uri="{FF2B5EF4-FFF2-40B4-BE49-F238E27FC236}">
              <a16:creationId xmlns:a16="http://schemas.microsoft.com/office/drawing/2014/main" id="{00000000-0008-0000-2000-0000BB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88" name="Text Box 8">
          <a:extLst>
            <a:ext uri="{FF2B5EF4-FFF2-40B4-BE49-F238E27FC236}">
              <a16:creationId xmlns:a16="http://schemas.microsoft.com/office/drawing/2014/main" id="{00000000-0008-0000-2000-0000BC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89" name="Text Box 1">
          <a:extLst>
            <a:ext uri="{FF2B5EF4-FFF2-40B4-BE49-F238E27FC236}">
              <a16:creationId xmlns:a16="http://schemas.microsoft.com/office/drawing/2014/main" id="{00000000-0008-0000-2000-0000BD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0" name="Text Box 2">
          <a:extLst>
            <a:ext uri="{FF2B5EF4-FFF2-40B4-BE49-F238E27FC236}">
              <a16:creationId xmlns:a16="http://schemas.microsoft.com/office/drawing/2014/main" id="{00000000-0008-0000-2000-0000BE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1" name="Text Box 3">
          <a:extLst>
            <a:ext uri="{FF2B5EF4-FFF2-40B4-BE49-F238E27FC236}">
              <a16:creationId xmlns:a16="http://schemas.microsoft.com/office/drawing/2014/main" id="{00000000-0008-0000-2000-0000BF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2" name="Text Box 4">
          <a:extLst>
            <a:ext uri="{FF2B5EF4-FFF2-40B4-BE49-F238E27FC236}">
              <a16:creationId xmlns:a16="http://schemas.microsoft.com/office/drawing/2014/main" id="{00000000-0008-0000-2000-0000C0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3" name="Text Box 5">
          <a:extLst>
            <a:ext uri="{FF2B5EF4-FFF2-40B4-BE49-F238E27FC236}">
              <a16:creationId xmlns:a16="http://schemas.microsoft.com/office/drawing/2014/main" id="{00000000-0008-0000-2000-0000C1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4" name="Text Box 6">
          <a:extLst>
            <a:ext uri="{FF2B5EF4-FFF2-40B4-BE49-F238E27FC236}">
              <a16:creationId xmlns:a16="http://schemas.microsoft.com/office/drawing/2014/main" id="{00000000-0008-0000-2000-0000C2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5" name="Text Box 8">
          <a:extLst>
            <a:ext uri="{FF2B5EF4-FFF2-40B4-BE49-F238E27FC236}">
              <a16:creationId xmlns:a16="http://schemas.microsoft.com/office/drawing/2014/main" id="{00000000-0008-0000-2000-0000C3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6" name="Text Box 9">
          <a:extLst>
            <a:ext uri="{FF2B5EF4-FFF2-40B4-BE49-F238E27FC236}">
              <a16:creationId xmlns:a16="http://schemas.microsoft.com/office/drawing/2014/main" id="{00000000-0008-0000-2000-0000C4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7" name="Text Box 10">
          <a:extLst>
            <a:ext uri="{FF2B5EF4-FFF2-40B4-BE49-F238E27FC236}">
              <a16:creationId xmlns:a16="http://schemas.microsoft.com/office/drawing/2014/main" id="{00000000-0008-0000-2000-0000C5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8" name="Text Box 1">
          <a:extLst>
            <a:ext uri="{FF2B5EF4-FFF2-40B4-BE49-F238E27FC236}">
              <a16:creationId xmlns:a16="http://schemas.microsoft.com/office/drawing/2014/main" id="{00000000-0008-0000-2000-0000C6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9" name="Text Box 2">
          <a:extLst>
            <a:ext uri="{FF2B5EF4-FFF2-40B4-BE49-F238E27FC236}">
              <a16:creationId xmlns:a16="http://schemas.microsoft.com/office/drawing/2014/main" id="{00000000-0008-0000-2000-0000C7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00" name="Text Box 8">
          <a:extLst>
            <a:ext uri="{FF2B5EF4-FFF2-40B4-BE49-F238E27FC236}">
              <a16:creationId xmlns:a16="http://schemas.microsoft.com/office/drawing/2014/main" id="{00000000-0008-0000-2000-0000C8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01" name="Text Box 13">
          <a:extLst>
            <a:ext uri="{FF2B5EF4-FFF2-40B4-BE49-F238E27FC236}">
              <a16:creationId xmlns:a16="http://schemas.microsoft.com/office/drawing/2014/main" id="{00000000-0008-0000-2000-0000C9000000}"/>
            </a:ext>
          </a:extLst>
        </xdr:cNvPr>
        <xdr:cNvSpPr txBox="1">
          <a:spLocks noChangeArrowheads="1"/>
        </xdr:cNvSpPr>
      </xdr:nvSpPr>
      <xdr:spPr bwMode="auto">
        <a:xfrm>
          <a:off x="12496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02" name="Text Box 14">
          <a:extLst>
            <a:ext uri="{FF2B5EF4-FFF2-40B4-BE49-F238E27FC236}">
              <a16:creationId xmlns:a16="http://schemas.microsoft.com/office/drawing/2014/main" id="{00000000-0008-0000-2000-0000CA000000}"/>
            </a:ext>
          </a:extLst>
        </xdr:cNvPr>
        <xdr:cNvSpPr txBox="1">
          <a:spLocks noChangeArrowheads="1"/>
        </xdr:cNvSpPr>
      </xdr:nvSpPr>
      <xdr:spPr bwMode="auto">
        <a:xfrm>
          <a:off x="12496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3" name="Text Box 1">
          <a:extLst>
            <a:ext uri="{FF2B5EF4-FFF2-40B4-BE49-F238E27FC236}">
              <a16:creationId xmlns:a16="http://schemas.microsoft.com/office/drawing/2014/main" id="{00000000-0008-0000-2000-0000CB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4" name="Text Box 2">
          <a:extLst>
            <a:ext uri="{FF2B5EF4-FFF2-40B4-BE49-F238E27FC236}">
              <a16:creationId xmlns:a16="http://schemas.microsoft.com/office/drawing/2014/main" id="{00000000-0008-0000-2000-0000CC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5" name="Text Box 3">
          <a:extLst>
            <a:ext uri="{FF2B5EF4-FFF2-40B4-BE49-F238E27FC236}">
              <a16:creationId xmlns:a16="http://schemas.microsoft.com/office/drawing/2014/main" id="{00000000-0008-0000-2000-0000CD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6" name="Text Box 4">
          <a:extLst>
            <a:ext uri="{FF2B5EF4-FFF2-40B4-BE49-F238E27FC236}">
              <a16:creationId xmlns:a16="http://schemas.microsoft.com/office/drawing/2014/main" id="{00000000-0008-0000-2000-0000CE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7" name="Text Box 5">
          <a:extLst>
            <a:ext uri="{FF2B5EF4-FFF2-40B4-BE49-F238E27FC236}">
              <a16:creationId xmlns:a16="http://schemas.microsoft.com/office/drawing/2014/main" id="{00000000-0008-0000-2000-0000CF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8" name="Text Box 6">
          <a:extLst>
            <a:ext uri="{FF2B5EF4-FFF2-40B4-BE49-F238E27FC236}">
              <a16:creationId xmlns:a16="http://schemas.microsoft.com/office/drawing/2014/main" id="{00000000-0008-0000-2000-0000D0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9" name="Text Box 8">
          <a:extLst>
            <a:ext uri="{FF2B5EF4-FFF2-40B4-BE49-F238E27FC236}">
              <a16:creationId xmlns:a16="http://schemas.microsoft.com/office/drawing/2014/main" id="{00000000-0008-0000-2000-0000D1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0" name="Text Box 9">
          <a:extLst>
            <a:ext uri="{FF2B5EF4-FFF2-40B4-BE49-F238E27FC236}">
              <a16:creationId xmlns:a16="http://schemas.microsoft.com/office/drawing/2014/main" id="{00000000-0008-0000-2000-0000D2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1" name="Text Box 10">
          <a:extLst>
            <a:ext uri="{FF2B5EF4-FFF2-40B4-BE49-F238E27FC236}">
              <a16:creationId xmlns:a16="http://schemas.microsoft.com/office/drawing/2014/main" id="{00000000-0008-0000-2000-0000D3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2" name="Text Box 11">
          <a:extLst>
            <a:ext uri="{FF2B5EF4-FFF2-40B4-BE49-F238E27FC236}">
              <a16:creationId xmlns:a16="http://schemas.microsoft.com/office/drawing/2014/main" id="{00000000-0008-0000-2000-0000D4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3" name="Text Box 12">
          <a:extLst>
            <a:ext uri="{FF2B5EF4-FFF2-40B4-BE49-F238E27FC236}">
              <a16:creationId xmlns:a16="http://schemas.microsoft.com/office/drawing/2014/main" id="{00000000-0008-0000-2000-0000D5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14" name="Text Box 13">
          <a:extLst>
            <a:ext uri="{FF2B5EF4-FFF2-40B4-BE49-F238E27FC236}">
              <a16:creationId xmlns:a16="http://schemas.microsoft.com/office/drawing/2014/main" id="{00000000-0008-0000-2000-0000D6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15" name="Text Box 14">
          <a:extLst>
            <a:ext uri="{FF2B5EF4-FFF2-40B4-BE49-F238E27FC236}">
              <a16:creationId xmlns:a16="http://schemas.microsoft.com/office/drawing/2014/main" id="{00000000-0008-0000-2000-0000D7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6" name="Text Box 1">
          <a:extLst>
            <a:ext uri="{FF2B5EF4-FFF2-40B4-BE49-F238E27FC236}">
              <a16:creationId xmlns:a16="http://schemas.microsoft.com/office/drawing/2014/main" id="{00000000-0008-0000-2000-0000D8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7" name="Text Box 2">
          <a:extLst>
            <a:ext uri="{FF2B5EF4-FFF2-40B4-BE49-F238E27FC236}">
              <a16:creationId xmlns:a16="http://schemas.microsoft.com/office/drawing/2014/main" id="{00000000-0008-0000-2000-0000D9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218" name="Text Box 8">
          <a:extLst>
            <a:ext uri="{FF2B5EF4-FFF2-40B4-BE49-F238E27FC236}">
              <a16:creationId xmlns:a16="http://schemas.microsoft.com/office/drawing/2014/main" id="{00000000-0008-0000-2000-0000DA000000}"/>
            </a:ext>
          </a:extLst>
        </xdr:cNvPr>
        <xdr:cNvSpPr txBox="1">
          <a:spLocks noChangeArrowheads="1"/>
        </xdr:cNvSpPr>
      </xdr:nvSpPr>
      <xdr:spPr bwMode="auto">
        <a:xfrm>
          <a:off x="12496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19" name="Text Box 8">
          <a:extLst>
            <a:ext uri="{FF2B5EF4-FFF2-40B4-BE49-F238E27FC236}">
              <a16:creationId xmlns:a16="http://schemas.microsoft.com/office/drawing/2014/main" id="{00000000-0008-0000-2000-0000DB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61</xdr:row>
      <xdr:rowOff>76200</xdr:rowOff>
    </xdr:from>
    <xdr:ext cx="114300" cy="285750"/>
    <xdr:sp macro="" textlink="">
      <xdr:nvSpPr>
        <xdr:cNvPr id="220" name="Text Box 8">
          <a:extLst>
            <a:ext uri="{FF2B5EF4-FFF2-40B4-BE49-F238E27FC236}">
              <a16:creationId xmlns:a16="http://schemas.microsoft.com/office/drawing/2014/main" id="{00000000-0008-0000-2000-0000DC000000}"/>
            </a:ext>
          </a:extLst>
        </xdr:cNvPr>
        <xdr:cNvSpPr txBox="1">
          <a:spLocks noChangeArrowheads="1"/>
        </xdr:cNvSpPr>
      </xdr:nvSpPr>
      <xdr:spPr bwMode="auto">
        <a:xfrm>
          <a:off x="1421130" y="11231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219075</xdr:colOff>
      <xdr:row>21</xdr:row>
      <xdr:rowOff>0</xdr:rowOff>
    </xdr:from>
    <xdr:ext cx="114300" cy="285750"/>
    <xdr:sp macro="" textlink="">
      <xdr:nvSpPr>
        <xdr:cNvPr id="221" name="Text Box 8">
          <a:extLst>
            <a:ext uri="{FF2B5EF4-FFF2-40B4-BE49-F238E27FC236}">
              <a16:creationId xmlns:a16="http://schemas.microsoft.com/office/drawing/2014/main" id="{00000000-0008-0000-2000-0000DD000000}"/>
            </a:ext>
          </a:extLst>
        </xdr:cNvPr>
        <xdr:cNvSpPr txBox="1">
          <a:spLocks noChangeArrowheads="1"/>
        </xdr:cNvSpPr>
      </xdr:nvSpPr>
      <xdr:spPr bwMode="auto">
        <a:xfrm>
          <a:off x="2093595"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1</xdr:col>
      <xdr:colOff>0</xdr:colOff>
      <xdr:row>45</xdr:row>
      <xdr:rowOff>0</xdr:rowOff>
    </xdr:from>
    <xdr:ext cx="114300" cy="285750"/>
    <xdr:sp macro="" textlink="">
      <xdr:nvSpPr>
        <xdr:cNvPr id="222" name="Text Box 8">
          <a:extLst>
            <a:ext uri="{FF2B5EF4-FFF2-40B4-BE49-F238E27FC236}">
              <a16:creationId xmlns:a16="http://schemas.microsoft.com/office/drawing/2014/main" id="{00000000-0008-0000-2000-0000DE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3" name="Text Box 1">
          <a:extLst>
            <a:ext uri="{FF2B5EF4-FFF2-40B4-BE49-F238E27FC236}">
              <a16:creationId xmlns:a16="http://schemas.microsoft.com/office/drawing/2014/main" id="{00000000-0008-0000-2000-0000DF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4" name="Text Box 2">
          <a:extLst>
            <a:ext uri="{FF2B5EF4-FFF2-40B4-BE49-F238E27FC236}">
              <a16:creationId xmlns:a16="http://schemas.microsoft.com/office/drawing/2014/main" id="{00000000-0008-0000-2000-0000E0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5" name="Text Box 3">
          <a:extLst>
            <a:ext uri="{FF2B5EF4-FFF2-40B4-BE49-F238E27FC236}">
              <a16:creationId xmlns:a16="http://schemas.microsoft.com/office/drawing/2014/main" id="{00000000-0008-0000-2000-0000E1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6" name="Text Box 4">
          <a:extLst>
            <a:ext uri="{FF2B5EF4-FFF2-40B4-BE49-F238E27FC236}">
              <a16:creationId xmlns:a16="http://schemas.microsoft.com/office/drawing/2014/main" id="{00000000-0008-0000-2000-0000E2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7" name="Text Box 5">
          <a:extLst>
            <a:ext uri="{FF2B5EF4-FFF2-40B4-BE49-F238E27FC236}">
              <a16:creationId xmlns:a16="http://schemas.microsoft.com/office/drawing/2014/main" id="{00000000-0008-0000-2000-0000E3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8" name="Text Box 6">
          <a:extLst>
            <a:ext uri="{FF2B5EF4-FFF2-40B4-BE49-F238E27FC236}">
              <a16:creationId xmlns:a16="http://schemas.microsoft.com/office/drawing/2014/main" id="{00000000-0008-0000-2000-0000E4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9" name="Text Box 8">
          <a:extLst>
            <a:ext uri="{FF2B5EF4-FFF2-40B4-BE49-F238E27FC236}">
              <a16:creationId xmlns:a16="http://schemas.microsoft.com/office/drawing/2014/main" id="{00000000-0008-0000-2000-0000E5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0" name="Text Box 9">
          <a:extLst>
            <a:ext uri="{FF2B5EF4-FFF2-40B4-BE49-F238E27FC236}">
              <a16:creationId xmlns:a16="http://schemas.microsoft.com/office/drawing/2014/main" id="{00000000-0008-0000-2000-0000E6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1" name="Text Box 10">
          <a:extLst>
            <a:ext uri="{FF2B5EF4-FFF2-40B4-BE49-F238E27FC236}">
              <a16:creationId xmlns:a16="http://schemas.microsoft.com/office/drawing/2014/main" id="{00000000-0008-0000-2000-0000E7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2" name="Text Box 1">
          <a:extLst>
            <a:ext uri="{FF2B5EF4-FFF2-40B4-BE49-F238E27FC236}">
              <a16:creationId xmlns:a16="http://schemas.microsoft.com/office/drawing/2014/main" id="{00000000-0008-0000-2000-0000E8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3" name="Text Box 2">
          <a:extLst>
            <a:ext uri="{FF2B5EF4-FFF2-40B4-BE49-F238E27FC236}">
              <a16:creationId xmlns:a16="http://schemas.microsoft.com/office/drawing/2014/main" id="{00000000-0008-0000-2000-0000E9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34" name="Text Box 8">
          <a:extLst>
            <a:ext uri="{FF2B5EF4-FFF2-40B4-BE49-F238E27FC236}">
              <a16:creationId xmlns:a16="http://schemas.microsoft.com/office/drawing/2014/main" id="{00000000-0008-0000-2000-0000EA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5" name="Text Box 1">
          <a:extLst>
            <a:ext uri="{FF2B5EF4-FFF2-40B4-BE49-F238E27FC236}">
              <a16:creationId xmlns:a16="http://schemas.microsoft.com/office/drawing/2014/main" id="{00000000-0008-0000-2000-0000EB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6" name="Text Box 2">
          <a:extLst>
            <a:ext uri="{FF2B5EF4-FFF2-40B4-BE49-F238E27FC236}">
              <a16:creationId xmlns:a16="http://schemas.microsoft.com/office/drawing/2014/main" id="{00000000-0008-0000-2000-0000EC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7" name="Text Box 3">
          <a:extLst>
            <a:ext uri="{FF2B5EF4-FFF2-40B4-BE49-F238E27FC236}">
              <a16:creationId xmlns:a16="http://schemas.microsoft.com/office/drawing/2014/main" id="{00000000-0008-0000-2000-0000ED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8" name="Text Box 4">
          <a:extLst>
            <a:ext uri="{FF2B5EF4-FFF2-40B4-BE49-F238E27FC236}">
              <a16:creationId xmlns:a16="http://schemas.microsoft.com/office/drawing/2014/main" id="{00000000-0008-0000-2000-0000EE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9" name="Text Box 5">
          <a:extLst>
            <a:ext uri="{FF2B5EF4-FFF2-40B4-BE49-F238E27FC236}">
              <a16:creationId xmlns:a16="http://schemas.microsoft.com/office/drawing/2014/main" id="{00000000-0008-0000-2000-0000EF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0" name="Text Box 6">
          <a:extLst>
            <a:ext uri="{FF2B5EF4-FFF2-40B4-BE49-F238E27FC236}">
              <a16:creationId xmlns:a16="http://schemas.microsoft.com/office/drawing/2014/main" id="{00000000-0008-0000-2000-0000F0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1" name="Text Box 8">
          <a:extLst>
            <a:ext uri="{FF2B5EF4-FFF2-40B4-BE49-F238E27FC236}">
              <a16:creationId xmlns:a16="http://schemas.microsoft.com/office/drawing/2014/main" id="{00000000-0008-0000-2000-0000F1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2" name="Text Box 9">
          <a:extLst>
            <a:ext uri="{FF2B5EF4-FFF2-40B4-BE49-F238E27FC236}">
              <a16:creationId xmlns:a16="http://schemas.microsoft.com/office/drawing/2014/main" id="{00000000-0008-0000-2000-0000F2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3" name="Text Box 10">
          <a:extLst>
            <a:ext uri="{FF2B5EF4-FFF2-40B4-BE49-F238E27FC236}">
              <a16:creationId xmlns:a16="http://schemas.microsoft.com/office/drawing/2014/main" id="{00000000-0008-0000-2000-0000F3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44" name="Text Box 11">
          <a:extLst>
            <a:ext uri="{FF2B5EF4-FFF2-40B4-BE49-F238E27FC236}">
              <a16:creationId xmlns:a16="http://schemas.microsoft.com/office/drawing/2014/main" id="{00000000-0008-0000-2000-0000F4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45" name="Text Box 12">
          <a:extLst>
            <a:ext uri="{FF2B5EF4-FFF2-40B4-BE49-F238E27FC236}">
              <a16:creationId xmlns:a16="http://schemas.microsoft.com/office/drawing/2014/main" id="{00000000-0008-0000-2000-0000F5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46" name="Text Box 13">
          <a:extLst>
            <a:ext uri="{FF2B5EF4-FFF2-40B4-BE49-F238E27FC236}">
              <a16:creationId xmlns:a16="http://schemas.microsoft.com/office/drawing/2014/main" id="{00000000-0008-0000-2000-0000F6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47" name="Text Box 14">
          <a:extLst>
            <a:ext uri="{FF2B5EF4-FFF2-40B4-BE49-F238E27FC236}">
              <a16:creationId xmlns:a16="http://schemas.microsoft.com/office/drawing/2014/main" id="{00000000-0008-0000-2000-0000F7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8" name="Text Box 1">
          <a:extLst>
            <a:ext uri="{FF2B5EF4-FFF2-40B4-BE49-F238E27FC236}">
              <a16:creationId xmlns:a16="http://schemas.microsoft.com/office/drawing/2014/main" id="{00000000-0008-0000-2000-0000F8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9" name="Text Box 2">
          <a:extLst>
            <a:ext uri="{FF2B5EF4-FFF2-40B4-BE49-F238E27FC236}">
              <a16:creationId xmlns:a16="http://schemas.microsoft.com/office/drawing/2014/main" id="{00000000-0008-0000-2000-0000F9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250" name="Text Box 8">
          <a:extLst>
            <a:ext uri="{FF2B5EF4-FFF2-40B4-BE49-F238E27FC236}">
              <a16:creationId xmlns:a16="http://schemas.microsoft.com/office/drawing/2014/main" id="{00000000-0008-0000-2000-0000FA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1" name="Text Box 8">
          <a:extLst>
            <a:ext uri="{FF2B5EF4-FFF2-40B4-BE49-F238E27FC236}">
              <a16:creationId xmlns:a16="http://schemas.microsoft.com/office/drawing/2014/main" id="{00000000-0008-0000-2000-0000FB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52" name="Text Box 8">
          <a:extLst>
            <a:ext uri="{FF2B5EF4-FFF2-40B4-BE49-F238E27FC236}">
              <a16:creationId xmlns:a16="http://schemas.microsoft.com/office/drawing/2014/main" id="{00000000-0008-0000-2000-0000FC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253" name="Text Box 8">
          <a:extLst>
            <a:ext uri="{FF2B5EF4-FFF2-40B4-BE49-F238E27FC236}">
              <a16:creationId xmlns:a16="http://schemas.microsoft.com/office/drawing/2014/main" id="{00000000-0008-0000-2000-0000FD00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45</xdr:row>
      <xdr:rowOff>0</xdr:rowOff>
    </xdr:from>
    <xdr:ext cx="114300" cy="285750"/>
    <xdr:sp macro="" textlink="">
      <xdr:nvSpPr>
        <xdr:cNvPr id="254" name="Text Box 8">
          <a:extLst>
            <a:ext uri="{FF2B5EF4-FFF2-40B4-BE49-F238E27FC236}">
              <a16:creationId xmlns:a16="http://schemas.microsoft.com/office/drawing/2014/main" id="{00000000-0008-0000-2000-0000FE000000}"/>
            </a:ext>
          </a:extLst>
        </xdr:cNvPr>
        <xdr:cNvSpPr txBox="1">
          <a:spLocks noChangeArrowheads="1"/>
        </xdr:cNvSpPr>
      </xdr:nvSpPr>
      <xdr:spPr bwMode="auto">
        <a:xfrm>
          <a:off x="1253066"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55" name="Text Box 8">
          <a:extLst>
            <a:ext uri="{FF2B5EF4-FFF2-40B4-BE49-F238E27FC236}">
              <a16:creationId xmlns:a16="http://schemas.microsoft.com/office/drawing/2014/main" id="{00000000-0008-0000-2000-0000FF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6" name="Text Box 1">
          <a:extLst>
            <a:ext uri="{FF2B5EF4-FFF2-40B4-BE49-F238E27FC236}">
              <a16:creationId xmlns:a16="http://schemas.microsoft.com/office/drawing/2014/main" id="{00000000-0008-0000-2000-00000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7" name="Text Box 2">
          <a:extLst>
            <a:ext uri="{FF2B5EF4-FFF2-40B4-BE49-F238E27FC236}">
              <a16:creationId xmlns:a16="http://schemas.microsoft.com/office/drawing/2014/main" id="{00000000-0008-0000-2000-00000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8" name="Text Box 3">
          <a:extLst>
            <a:ext uri="{FF2B5EF4-FFF2-40B4-BE49-F238E27FC236}">
              <a16:creationId xmlns:a16="http://schemas.microsoft.com/office/drawing/2014/main" id="{00000000-0008-0000-2000-00000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9" name="Text Box 4">
          <a:extLst>
            <a:ext uri="{FF2B5EF4-FFF2-40B4-BE49-F238E27FC236}">
              <a16:creationId xmlns:a16="http://schemas.microsoft.com/office/drawing/2014/main" id="{00000000-0008-0000-2000-00000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0" name="Text Box 5">
          <a:extLst>
            <a:ext uri="{FF2B5EF4-FFF2-40B4-BE49-F238E27FC236}">
              <a16:creationId xmlns:a16="http://schemas.microsoft.com/office/drawing/2014/main" id="{00000000-0008-0000-2000-00000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1" name="Text Box 6">
          <a:extLst>
            <a:ext uri="{FF2B5EF4-FFF2-40B4-BE49-F238E27FC236}">
              <a16:creationId xmlns:a16="http://schemas.microsoft.com/office/drawing/2014/main" id="{00000000-0008-0000-2000-00000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2" name="Text Box 8">
          <a:extLst>
            <a:ext uri="{FF2B5EF4-FFF2-40B4-BE49-F238E27FC236}">
              <a16:creationId xmlns:a16="http://schemas.microsoft.com/office/drawing/2014/main" id="{00000000-0008-0000-2000-00000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3" name="Text Box 9">
          <a:extLst>
            <a:ext uri="{FF2B5EF4-FFF2-40B4-BE49-F238E27FC236}">
              <a16:creationId xmlns:a16="http://schemas.microsoft.com/office/drawing/2014/main" id="{00000000-0008-0000-2000-00000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4" name="Text Box 10">
          <a:extLst>
            <a:ext uri="{FF2B5EF4-FFF2-40B4-BE49-F238E27FC236}">
              <a16:creationId xmlns:a16="http://schemas.microsoft.com/office/drawing/2014/main" id="{00000000-0008-0000-2000-00000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5" name="Text Box 1">
          <a:extLst>
            <a:ext uri="{FF2B5EF4-FFF2-40B4-BE49-F238E27FC236}">
              <a16:creationId xmlns:a16="http://schemas.microsoft.com/office/drawing/2014/main" id="{00000000-0008-0000-2000-00000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6" name="Text Box 2">
          <a:extLst>
            <a:ext uri="{FF2B5EF4-FFF2-40B4-BE49-F238E27FC236}">
              <a16:creationId xmlns:a16="http://schemas.microsoft.com/office/drawing/2014/main" id="{00000000-0008-0000-2000-00000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67" name="Text Box 8">
          <a:extLst>
            <a:ext uri="{FF2B5EF4-FFF2-40B4-BE49-F238E27FC236}">
              <a16:creationId xmlns:a16="http://schemas.microsoft.com/office/drawing/2014/main" id="{00000000-0008-0000-2000-00000B01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68" name="Text Box 1">
          <a:extLst>
            <a:ext uri="{FF2B5EF4-FFF2-40B4-BE49-F238E27FC236}">
              <a16:creationId xmlns:a16="http://schemas.microsoft.com/office/drawing/2014/main" id="{00000000-0008-0000-2000-00000C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69" name="Text Box 2">
          <a:extLst>
            <a:ext uri="{FF2B5EF4-FFF2-40B4-BE49-F238E27FC236}">
              <a16:creationId xmlns:a16="http://schemas.microsoft.com/office/drawing/2014/main" id="{00000000-0008-0000-2000-00000D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0" name="Text Box 3">
          <a:extLst>
            <a:ext uri="{FF2B5EF4-FFF2-40B4-BE49-F238E27FC236}">
              <a16:creationId xmlns:a16="http://schemas.microsoft.com/office/drawing/2014/main" id="{00000000-0008-0000-2000-00000E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1" name="Text Box 4">
          <a:extLst>
            <a:ext uri="{FF2B5EF4-FFF2-40B4-BE49-F238E27FC236}">
              <a16:creationId xmlns:a16="http://schemas.microsoft.com/office/drawing/2014/main" id="{00000000-0008-0000-2000-00000F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2" name="Text Box 5">
          <a:extLst>
            <a:ext uri="{FF2B5EF4-FFF2-40B4-BE49-F238E27FC236}">
              <a16:creationId xmlns:a16="http://schemas.microsoft.com/office/drawing/2014/main" id="{00000000-0008-0000-2000-000010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3" name="Text Box 6">
          <a:extLst>
            <a:ext uri="{FF2B5EF4-FFF2-40B4-BE49-F238E27FC236}">
              <a16:creationId xmlns:a16="http://schemas.microsoft.com/office/drawing/2014/main" id="{00000000-0008-0000-2000-000011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4" name="Text Box 8">
          <a:extLst>
            <a:ext uri="{FF2B5EF4-FFF2-40B4-BE49-F238E27FC236}">
              <a16:creationId xmlns:a16="http://schemas.microsoft.com/office/drawing/2014/main" id="{00000000-0008-0000-2000-000012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5" name="Text Box 9">
          <a:extLst>
            <a:ext uri="{FF2B5EF4-FFF2-40B4-BE49-F238E27FC236}">
              <a16:creationId xmlns:a16="http://schemas.microsoft.com/office/drawing/2014/main" id="{00000000-0008-0000-2000-000013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6" name="Text Box 10">
          <a:extLst>
            <a:ext uri="{FF2B5EF4-FFF2-40B4-BE49-F238E27FC236}">
              <a16:creationId xmlns:a16="http://schemas.microsoft.com/office/drawing/2014/main" id="{00000000-0008-0000-2000-000014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77" name="Text Box 11">
          <a:extLst>
            <a:ext uri="{FF2B5EF4-FFF2-40B4-BE49-F238E27FC236}">
              <a16:creationId xmlns:a16="http://schemas.microsoft.com/office/drawing/2014/main" id="{00000000-0008-0000-2000-00001501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78" name="Text Box 12">
          <a:extLst>
            <a:ext uri="{FF2B5EF4-FFF2-40B4-BE49-F238E27FC236}">
              <a16:creationId xmlns:a16="http://schemas.microsoft.com/office/drawing/2014/main" id="{00000000-0008-0000-2000-00001601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79" name="Text Box 13">
          <a:extLst>
            <a:ext uri="{FF2B5EF4-FFF2-40B4-BE49-F238E27FC236}">
              <a16:creationId xmlns:a16="http://schemas.microsoft.com/office/drawing/2014/main" id="{00000000-0008-0000-2000-000017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80" name="Text Box 14">
          <a:extLst>
            <a:ext uri="{FF2B5EF4-FFF2-40B4-BE49-F238E27FC236}">
              <a16:creationId xmlns:a16="http://schemas.microsoft.com/office/drawing/2014/main" id="{00000000-0008-0000-2000-000018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81" name="Text Box 1">
          <a:extLst>
            <a:ext uri="{FF2B5EF4-FFF2-40B4-BE49-F238E27FC236}">
              <a16:creationId xmlns:a16="http://schemas.microsoft.com/office/drawing/2014/main" id="{00000000-0008-0000-2000-000019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82" name="Text Box 2">
          <a:extLst>
            <a:ext uri="{FF2B5EF4-FFF2-40B4-BE49-F238E27FC236}">
              <a16:creationId xmlns:a16="http://schemas.microsoft.com/office/drawing/2014/main" id="{00000000-0008-0000-2000-00001A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283" name="Text Box 8">
          <a:extLst>
            <a:ext uri="{FF2B5EF4-FFF2-40B4-BE49-F238E27FC236}">
              <a16:creationId xmlns:a16="http://schemas.microsoft.com/office/drawing/2014/main" id="{00000000-0008-0000-2000-00001B01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84" name="Text Box 8">
          <a:extLst>
            <a:ext uri="{FF2B5EF4-FFF2-40B4-BE49-F238E27FC236}">
              <a16:creationId xmlns:a16="http://schemas.microsoft.com/office/drawing/2014/main" id="{00000000-0008-0000-2000-00001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21167</xdr:colOff>
      <xdr:row>21</xdr:row>
      <xdr:rowOff>0</xdr:rowOff>
    </xdr:from>
    <xdr:ext cx="114300" cy="285750"/>
    <xdr:sp macro="" textlink="">
      <xdr:nvSpPr>
        <xdr:cNvPr id="285" name="Text Box 8">
          <a:extLst>
            <a:ext uri="{FF2B5EF4-FFF2-40B4-BE49-F238E27FC236}">
              <a16:creationId xmlns:a16="http://schemas.microsoft.com/office/drawing/2014/main" id="{00000000-0008-0000-2000-00001D010000}"/>
            </a:ext>
          </a:extLst>
        </xdr:cNvPr>
        <xdr:cNvSpPr txBox="1">
          <a:spLocks noChangeArrowheads="1"/>
        </xdr:cNvSpPr>
      </xdr:nvSpPr>
      <xdr:spPr bwMode="auto">
        <a:xfrm>
          <a:off x="1270847"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45</xdr:row>
      <xdr:rowOff>0</xdr:rowOff>
    </xdr:from>
    <xdr:ext cx="114300" cy="285750"/>
    <xdr:sp macro="" textlink="">
      <xdr:nvSpPr>
        <xdr:cNvPr id="286" name="Text Box 8">
          <a:extLst>
            <a:ext uri="{FF2B5EF4-FFF2-40B4-BE49-F238E27FC236}">
              <a16:creationId xmlns:a16="http://schemas.microsoft.com/office/drawing/2014/main" id="{00000000-0008-0000-2000-00001E010000}"/>
            </a:ext>
          </a:extLst>
        </xdr:cNvPr>
        <xdr:cNvSpPr txBox="1">
          <a:spLocks noChangeArrowheads="1"/>
        </xdr:cNvSpPr>
      </xdr:nvSpPr>
      <xdr:spPr bwMode="auto">
        <a:xfrm>
          <a:off x="1885104"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664633</xdr:colOff>
      <xdr:row>55</xdr:row>
      <xdr:rowOff>169334</xdr:rowOff>
    </xdr:from>
    <xdr:ext cx="114300" cy="285750"/>
    <xdr:sp macro="" textlink="">
      <xdr:nvSpPr>
        <xdr:cNvPr id="287" name="Text Box 8">
          <a:extLst>
            <a:ext uri="{FF2B5EF4-FFF2-40B4-BE49-F238E27FC236}">
              <a16:creationId xmlns:a16="http://schemas.microsoft.com/office/drawing/2014/main" id="{00000000-0008-0000-2000-00001F010000}"/>
            </a:ext>
          </a:extLst>
        </xdr:cNvPr>
        <xdr:cNvSpPr txBox="1">
          <a:spLocks noChangeArrowheads="1"/>
        </xdr:cNvSpPr>
      </xdr:nvSpPr>
      <xdr:spPr bwMode="auto">
        <a:xfrm>
          <a:off x="3125893" y="1022773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88" name="Text Box 1">
          <a:extLst>
            <a:ext uri="{FF2B5EF4-FFF2-40B4-BE49-F238E27FC236}">
              <a16:creationId xmlns:a16="http://schemas.microsoft.com/office/drawing/2014/main" id="{00000000-0008-0000-2000-00002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89" name="Text Box 2">
          <a:extLst>
            <a:ext uri="{FF2B5EF4-FFF2-40B4-BE49-F238E27FC236}">
              <a16:creationId xmlns:a16="http://schemas.microsoft.com/office/drawing/2014/main" id="{00000000-0008-0000-2000-00002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0" name="Text Box 3">
          <a:extLst>
            <a:ext uri="{FF2B5EF4-FFF2-40B4-BE49-F238E27FC236}">
              <a16:creationId xmlns:a16="http://schemas.microsoft.com/office/drawing/2014/main" id="{00000000-0008-0000-2000-00002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1" name="Text Box 4">
          <a:extLst>
            <a:ext uri="{FF2B5EF4-FFF2-40B4-BE49-F238E27FC236}">
              <a16:creationId xmlns:a16="http://schemas.microsoft.com/office/drawing/2014/main" id="{00000000-0008-0000-2000-00002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2" name="Text Box 5">
          <a:extLst>
            <a:ext uri="{FF2B5EF4-FFF2-40B4-BE49-F238E27FC236}">
              <a16:creationId xmlns:a16="http://schemas.microsoft.com/office/drawing/2014/main" id="{00000000-0008-0000-2000-00002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3" name="Text Box 6">
          <a:extLst>
            <a:ext uri="{FF2B5EF4-FFF2-40B4-BE49-F238E27FC236}">
              <a16:creationId xmlns:a16="http://schemas.microsoft.com/office/drawing/2014/main" id="{00000000-0008-0000-2000-00002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4" name="Text Box 8">
          <a:extLst>
            <a:ext uri="{FF2B5EF4-FFF2-40B4-BE49-F238E27FC236}">
              <a16:creationId xmlns:a16="http://schemas.microsoft.com/office/drawing/2014/main" id="{00000000-0008-0000-2000-00002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5" name="Text Box 9">
          <a:extLst>
            <a:ext uri="{FF2B5EF4-FFF2-40B4-BE49-F238E27FC236}">
              <a16:creationId xmlns:a16="http://schemas.microsoft.com/office/drawing/2014/main" id="{00000000-0008-0000-2000-00002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6" name="Text Box 10">
          <a:extLst>
            <a:ext uri="{FF2B5EF4-FFF2-40B4-BE49-F238E27FC236}">
              <a16:creationId xmlns:a16="http://schemas.microsoft.com/office/drawing/2014/main" id="{00000000-0008-0000-2000-00002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95249</xdr:colOff>
      <xdr:row>56</xdr:row>
      <xdr:rowOff>0</xdr:rowOff>
    </xdr:from>
    <xdr:ext cx="114300" cy="285750"/>
    <xdr:sp macro="" textlink="">
      <xdr:nvSpPr>
        <xdr:cNvPr id="297" name="Text Box 1">
          <a:extLst>
            <a:ext uri="{FF2B5EF4-FFF2-40B4-BE49-F238E27FC236}">
              <a16:creationId xmlns:a16="http://schemas.microsoft.com/office/drawing/2014/main" id="{00000000-0008-0000-2000-000029010000}"/>
            </a:ext>
          </a:extLst>
        </xdr:cNvPr>
        <xdr:cNvSpPr txBox="1">
          <a:spLocks noChangeArrowheads="1"/>
        </xdr:cNvSpPr>
      </xdr:nvSpPr>
      <xdr:spPr bwMode="auto">
        <a:xfrm>
          <a:off x="1344929"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698500</xdr:colOff>
      <xdr:row>57</xdr:row>
      <xdr:rowOff>0</xdr:rowOff>
    </xdr:from>
    <xdr:ext cx="114300" cy="285750"/>
    <xdr:sp macro="" textlink="">
      <xdr:nvSpPr>
        <xdr:cNvPr id="298" name="Text Box 2">
          <a:extLst>
            <a:ext uri="{FF2B5EF4-FFF2-40B4-BE49-F238E27FC236}">
              <a16:creationId xmlns:a16="http://schemas.microsoft.com/office/drawing/2014/main" id="{00000000-0008-0000-2000-00002A010000}"/>
            </a:ext>
          </a:extLst>
        </xdr:cNvPr>
        <xdr:cNvSpPr txBox="1">
          <a:spLocks noChangeArrowheads="1"/>
        </xdr:cNvSpPr>
      </xdr:nvSpPr>
      <xdr:spPr bwMode="auto">
        <a:xfrm>
          <a:off x="18719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99" name="Text Box 8">
          <a:extLst>
            <a:ext uri="{FF2B5EF4-FFF2-40B4-BE49-F238E27FC236}">
              <a16:creationId xmlns:a16="http://schemas.microsoft.com/office/drawing/2014/main" id="{00000000-0008-0000-2000-00002B01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1799166</xdr:colOff>
      <xdr:row>71</xdr:row>
      <xdr:rowOff>0</xdr:rowOff>
    </xdr:from>
    <xdr:ext cx="114300" cy="285750"/>
    <xdr:sp macro="" textlink="">
      <xdr:nvSpPr>
        <xdr:cNvPr id="300" name="Text Box 13">
          <a:extLst>
            <a:ext uri="{FF2B5EF4-FFF2-40B4-BE49-F238E27FC236}">
              <a16:creationId xmlns:a16="http://schemas.microsoft.com/office/drawing/2014/main" id="{00000000-0008-0000-2000-00002C010000}"/>
            </a:ext>
          </a:extLst>
        </xdr:cNvPr>
        <xdr:cNvSpPr txBox="1">
          <a:spLocks noChangeArrowheads="1"/>
        </xdr:cNvSpPr>
      </xdr:nvSpPr>
      <xdr:spPr bwMode="auto">
        <a:xfrm>
          <a:off x="125052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114300</xdr:colOff>
      <xdr:row>65</xdr:row>
      <xdr:rowOff>0</xdr:rowOff>
    </xdr:from>
    <xdr:ext cx="114300" cy="285750"/>
    <xdr:sp macro="" textlink="">
      <xdr:nvSpPr>
        <xdr:cNvPr id="301" name="Text Box 14">
          <a:extLst>
            <a:ext uri="{FF2B5EF4-FFF2-40B4-BE49-F238E27FC236}">
              <a16:creationId xmlns:a16="http://schemas.microsoft.com/office/drawing/2014/main" id="{00000000-0008-0000-2000-00002D010000}"/>
            </a:ext>
          </a:extLst>
        </xdr:cNvPr>
        <xdr:cNvSpPr txBox="1">
          <a:spLocks noChangeArrowheads="1"/>
        </xdr:cNvSpPr>
      </xdr:nvSpPr>
      <xdr:spPr bwMode="auto">
        <a:xfrm>
          <a:off x="13639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2" name="Text Box 8">
          <a:extLst>
            <a:ext uri="{FF2B5EF4-FFF2-40B4-BE49-F238E27FC236}">
              <a16:creationId xmlns:a16="http://schemas.microsoft.com/office/drawing/2014/main" id="{00000000-0008-0000-2000-00002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3" name="Text Box 8">
          <a:extLst>
            <a:ext uri="{FF2B5EF4-FFF2-40B4-BE49-F238E27FC236}">
              <a16:creationId xmlns:a16="http://schemas.microsoft.com/office/drawing/2014/main" id="{00000000-0008-0000-2000-00002F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4" name="Text Box 1">
          <a:extLst>
            <a:ext uri="{FF2B5EF4-FFF2-40B4-BE49-F238E27FC236}">
              <a16:creationId xmlns:a16="http://schemas.microsoft.com/office/drawing/2014/main" id="{00000000-0008-0000-2000-00003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5" name="Text Box 2">
          <a:extLst>
            <a:ext uri="{FF2B5EF4-FFF2-40B4-BE49-F238E27FC236}">
              <a16:creationId xmlns:a16="http://schemas.microsoft.com/office/drawing/2014/main" id="{00000000-0008-0000-2000-00003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6" name="Text Box 3">
          <a:extLst>
            <a:ext uri="{FF2B5EF4-FFF2-40B4-BE49-F238E27FC236}">
              <a16:creationId xmlns:a16="http://schemas.microsoft.com/office/drawing/2014/main" id="{00000000-0008-0000-2000-00003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7" name="Text Box 4">
          <a:extLst>
            <a:ext uri="{FF2B5EF4-FFF2-40B4-BE49-F238E27FC236}">
              <a16:creationId xmlns:a16="http://schemas.microsoft.com/office/drawing/2014/main" id="{00000000-0008-0000-2000-00003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8" name="Text Box 5">
          <a:extLst>
            <a:ext uri="{FF2B5EF4-FFF2-40B4-BE49-F238E27FC236}">
              <a16:creationId xmlns:a16="http://schemas.microsoft.com/office/drawing/2014/main" id="{00000000-0008-0000-2000-00003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9" name="Text Box 6">
          <a:extLst>
            <a:ext uri="{FF2B5EF4-FFF2-40B4-BE49-F238E27FC236}">
              <a16:creationId xmlns:a16="http://schemas.microsoft.com/office/drawing/2014/main" id="{00000000-0008-0000-2000-00003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0" name="Text Box 8">
          <a:extLst>
            <a:ext uri="{FF2B5EF4-FFF2-40B4-BE49-F238E27FC236}">
              <a16:creationId xmlns:a16="http://schemas.microsoft.com/office/drawing/2014/main" id="{00000000-0008-0000-2000-00003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1" name="Text Box 9">
          <a:extLst>
            <a:ext uri="{FF2B5EF4-FFF2-40B4-BE49-F238E27FC236}">
              <a16:creationId xmlns:a16="http://schemas.microsoft.com/office/drawing/2014/main" id="{00000000-0008-0000-2000-00003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2" name="Text Box 10">
          <a:extLst>
            <a:ext uri="{FF2B5EF4-FFF2-40B4-BE49-F238E27FC236}">
              <a16:creationId xmlns:a16="http://schemas.microsoft.com/office/drawing/2014/main" id="{00000000-0008-0000-2000-00003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3" name="Text Box 1">
          <a:extLst>
            <a:ext uri="{FF2B5EF4-FFF2-40B4-BE49-F238E27FC236}">
              <a16:creationId xmlns:a16="http://schemas.microsoft.com/office/drawing/2014/main" id="{00000000-0008-0000-2000-00003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4" name="Text Box 2">
          <a:extLst>
            <a:ext uri="{FF2B5EF4-FFF2-40B4-BE49-F238E27FC236}">
              <a16:creationId xmlns:a16="http://schemas.microsoft.com/office/drawing/2014/main" id="{00000000-0008-0000-2000-00003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5" name="Text Box 8">
          <a:extLst>
            <a:ext uri="{FF2B5EF4-FFF2-40B4-BE49-F238E27FC236}">
              <a16:creationId xmlns:a16="http://schemas.microsoft.com/office/drawing/2014/main" id="{00000000-0008-0000-2000-00003B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6" name="Text Box 1">
          <a:extLst>
            <a:ext uri="{FF2B5EF4-FFF2-40B4-BE49-F238E27FC236}">
              <a16:creationId xmlns:a16="http://schemas.microsoft.com/office/drawing/2014/main" id="{00000000-0008-0000-2000-00003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7" name="Text Box 2">
          <a:extLst>
            <a:ext uri="{FF2B5EF4-FFF2-40B4-BE49-F238E27FC236}">
              <a16:creationId xmlns:a16="http://schemas.microsoft.com/office/drawing/2014/main" id="{00000000-0008-0000-2000-00003D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8" name="Text Box 3">
          <a:extLst>
            <a:ext uri="{FF2B5EF4-FFF2-40B4-BE49-F238E27FC236}">
              <a16:creationId xmlns:a16="http://schemas.microsoft.com/office/drawing/2014/main" id="{00000000-0008-0000-2000-00003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9" name="Text Box 4">
          <a:extLst>
            <a:ext uri="{FF2B5EF4-FFF2-40B4-BE49-F238E27FC236}">
              <a16:creationId xmlns:a16="http://schemas.microsoft.com/office/drawing/2014/main" id="{00000000-0008-0000-2000-00003F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0" name="Text Box 5">
          <a:extLst>
            <a:ext uri="{FF2B5EF4-FFF2-40B4-BE49-F238E27FC236}">
              <a16:creationId xmlns:a16="http://schemas.microsoft.com/office/drawing/2014/main" id="{00000000-0008-0000-2000-00004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1" name="Text Box 6">
          <a:extLst>
            <a:ext uri="{FF2B5EF4-FFF2-40B4-BE49-F238E27FC236}">
              <a16:creationId xmlns:a16="http://schemas.microsoft.com/office/drawing/2014/main" id="{00000000-0008-0000-2000-00004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2" name="Text Box 8">
          <a:extLst>
            <a:ext uri="{FF2B5EF4-FFF2-40B4-BE49-F238E27FC236}">
              <a16:creationId xmlns:a16="http://schemas.microsoft.com/office/drawing/2014/main" id="{00000000-0008-0000-2000-00004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3" name="Text Box 9">
          <a:extLst>
            <a:ext uri="{FF2B5EF4-FFF2-40B4-BE49-F238E27FC236}">
              <a16:creationId xmlns:a16="http://schemas.microsoft.com/office/drawing/2014/main" id="{00000000-0008-0000-2000-00004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4" name="Text Box 10">
          <a:extLst>
            <a:ext uri="{FF2B5EF4-FFF2-40B4-BE49-F238E27FC236}">
              <a16:creationId xmlns:a16="http://schemas.microsoft.com/office/drawing/2014/main" id="{00000000-0008-0000-2000-00004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5" name="Text Box 1">
          <a:extLst>
            <a:ext uri="{FF2B5EF4-FFF2-40B4-BE49-F238E27FC236}">
              <a16:creationId xmlns:a16="http://schemas.microsoft.com/office/drawing/2014/main" id="{00000000-0008-0000-2000-00004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6" name="Text Box 2">
          <a:extLst>
            <a:ext uri="{FF2B5EF4-FFF2-40B4-BE49-F238E27FC236}">
              <a16:creationId xmlns:a16="http://schemas.microsoft.com/office/drawing/2014/main" id="{00000000-0008-0000-2000-00004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7" name="Text Box 8">
          <a:extLst>
            <a:ext uri="{FF2B5EF4-FFF2-40B4-BE49-F238E27FC236}">
              <a16:creationId xmlns:a16="http://schemas.microsoft.com/office/drawing/2014/main" id="{00000000-0008-0000-2000-00004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8" name="Text Box 8">
          <a:extLst>
            <a:ext uri="{FF2B5EF4-FFF2-40B4-BE49-F238E27FC236}">
              <a16:creationId xmlns:a16="http://schemas.microsoft.com/office/drawing/2014/main" id="{00000000-0008-0000-2000-00004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9" name="Text Box 1">
          <a:extLst>
            <a:ext uri="{FF2B5EF4-FFF2-40B4-BE49-F238E27FC236}">
              <a16:creationId xmlns:a16="http://schemas.microsoft.com/office/drawing/2014/main" id="{00000000-0008-0000-2000-00004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0" name="Text Box 2">
          <a:extLst>
            <a:ext uri="{FF2B5EF4-FFF2-40B4-BE49-F238E27FC236}">
              <a16:creationId xmlns:a16="http://schemas.microsoft.com/office/drawing/2014/main" id="{00000000-0008-0000-2000-00004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1" name="Text Box 3">
          <a:extLst>
            <a:ext uri="{FF2B5EF4-FFF2-40B4-BE49-F238E27FC236}">
              <a16:creationId xmlns:a16="http://schemas.microsoft.com/office/drawing/2014/main" id="{00000000-0008-0000-2000-00004B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2" name="Text Box 4">
          <a:extLst>
            <a:ext uri="{FF2B5EF4-FFF2-40B4-BE49-F238E27FC236}">
              <a16:creationId xmlns:a16="http://schemas.microsoft.com/office/drawing/2014/main" id="{00000000-0008-0000-2000-00004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3" name="Text Box 5">
          <a:extLst>
            <a:ext uri="{FF2B5EF4-FFF2-40B4-BE49-F238E27FC236}">
              <a16:creationId xmlns:a16="http://schemas.microsoft.com/office/drawing/2014/main" id="{00000000-0008-0000-2000-00004D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4" name="Text Box 6">
          <a:extLst>
            <a:ext uri="{FF2B5EF4-FFF2-40B4-BE49-F238E27FC236}">
              <a16:creationId xmlns:a16="http://schemas.microsoft.com/office/drawing/2014/main" id="{00000000-0008-0000-2000-00004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5" name="Text Box 8">
          <a:extLst>
            <a:ext uri="{FF2B5EF4-FFF2-40B4-BE49-F238E27FC236}">
              <a16:creationId xmlns:a16="http://schemas.microsoft.com/office/drawing/2014/main" id="{00000000-0008-0000-2000-00004F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6" name="Text Box 9">
          <a:extLst>
            <a:ext uri="{FF2B5EF4-FFF2-40B4-BE49-F238E27FC236}">
              <a16:creationId xmlns:a16="http://schemas.microsoft.com/office/drawing/2014/main" id="{00000000-0008-0000-2000-00005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7" name="Text Box 10">
          <a:extLst>
            <a:ext uri="{FF2B5EF4-FFF2-40B4-BE49-F238E27FC236}">
              <a16:creationId xmlns:a16="http://schemas.microsoft.com/office/drawing/2014/main" id="{00000000-0008-0000-2000-00005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8" name="Text Box 1">
          <a:extLst>
            <a:ext uri="{FF2B5EF4-FFF2-40B4-BE49-F238E27FC236}">
              <a16:creationId xmlns:a16="http://schemas.microsoft.com/office/drawing/2014/main" id="{00000000-0008-0000-2000-00005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9" name="Text Box 2">
          <a:extLst>
            <a:ext uri="{FF2B5EF4-FFF2-40B4-BE49-F238E27FC236}">
              <a16:creationId xmlns:a16="http://schemas.microsoft.com/office/drawing/2014/main" id="{00000000-0008-0000-2000-00005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0" name="Text Box 8">
          <a:extLst>
            <a:ext uri="{FF2B5EF4-FFF2-40B4-BE49-F238E27FC236}">
              <a16:creationId xmlns:a16="http://schemas.microsoft.com/office/drawing/2014/main" id="{00000000-0008-0000-2000-00005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1" name="Text Box 1">
          <a:extLst>
            <a:ext uri="{FF2B5EF4-FFF2-40B4-BE49-F238E27FC236}">
              <a16:creationId xmlns:a16="http://schemas.microsoft.com/office/drawing/2014/main" id="{00000000-0008-0000-2000-00005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2" name="Text Box 2">
          <a:extLst>
            <a:ext uri="{FF2B5EF4-FFF2-40B4-BE49-F238E27FC236}">
              <a16:creationId xmlns:a16="http://schemas.microsoft.com/office/drawing/2014/main" id="{00000000-0008-0000-2000-00005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3" name="Text Box 3">
          <a:extLst>
            <a:ext uri="{FF2B5EF4-FFF2-40B4-BE49-F238E27FC236}">
              <a16:creationId xmlns:a16="http://schemas.microsoft.com/office/drawing/2014/main" id="{00000000-0008-0000-2000-00005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4" name="Text Box 4">
          <a:extLst>
            <a:ext uri="{FF2B5EF4-FFF2-40B4-BE49-F238E27FC236}">
              <a16:creationId xmlns:a16="http://schemas.microsoft.com/office/drawing/2014/main" id="{00000000-0008-0000-2000-00005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5" name="Text Box 5">
          <a:extLst>
            <a:ext uri="{FF2B5EF4-FFF2-40B4-BE49-F238E27FC236}">
              <a16:creationId xmlns:a16="http://schemas.microsoft.com/office/drawing/2014/main" id="{00000000-0008-0000-2000-00005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6" name="Text Box 6">
          <a:extLst>
            <a:ext uri="{FF2B5EF4-FFF2-40B4-BE49-F238E27FC236}">
              <a16:creationId xmlns:a16="http://schemas.microsoft.com/office/drawing/2014/main" id="{00000000-0008-0000-2000-00005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7" name="Text Box 8">
          <a:extLst>
            <a:ext uri="{FF2B5EF4-FFF2-40B4-BE49-F238E27FC236}">
              <a16:creationId xmlns:a16="http://schemas.microsoft.com/office/drawing/2014/main" id="{00000000-0008-0000-2000-00005B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8" name="Text Box 9">
          <a:extLst>
            <a:ext uri="{FF2B5EF4-FFF2-40B4-BE49-F238E27FC236}">
              <a16:creationId xmlns:a16="http://schemas.microsoft.com/office/drawing/2014/main" id="{00000000-0008-0000-2000-00005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9" name="Text Box 10">
          <a:extLst>
            <a:ext uri="{FF2B5EF4-FFF2-40B4-BE49-F238E27FC236}">
              <a16:creationId xmlns:a16="http://schemas.microsoft.com/office/drawing/2014/main" id="{00000000-0008-0000-2000-00005D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50" name="Text Box 1">
          <a:extLst>
            <a:ext uri="{FF2B5EF4-FFF2-40B4-BE49-F238E27FC236}">
              <a16:creationId xmlns:a16="http://schemas.microsoft.com/office/drawing/2014/main" id="{00000000-0008-0000-2000-00005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38100</xdr:colOff>
      <xdr:row>56</xdr:row>
      <xdr:rowOff>0</xdr:rowOff>
    </xdr:from>
    <xdr:ext cx="114300" cy="285750"/>
    <xdr:sp macro="" textlink="">
      <xdr:nvSpPr>
        <xdr:cNvPr id="351" name="Text Box 2">
          <a:extLst>
            <a:ext uri="{FF2B5EF4-FFF2-40B4-BE49-F238E27FC236}">
              <a16:creationId xmlns:a16="http://schemas.microsoft.com/office/drawing/2014/main" id="{00000000-0008-0000-2000-00005F010000}"/>
            </a:ext>
          </a:extLst>
        </xdr:cNvPr>
        <xdr:cNvSpPr txBox="1">
          <a:spLocks noChangeArrowheads="1"/>
        </xdr:cNvSpPr>
      </xdr:nvSpPr>
      <xdr:spPr bwMode="auto">
        <a:xfrm>
          <a:off x="12877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57</xdr:row>
      <xdr:rowOff>0</xdr:rowOff>
    </xdr:from>
    <xdr:ext cx="114300" cy="285750"/>
    <xdr:sp macro="" textlink="">
      <xdr:nvSpPr>
        <xdr:cNvPr id="352" name="Text Box 8">
          <a:extLst>
            <a:ext uri="{FF2B5EF4-FFF2-40B4-BE49-F238E27FC236}">
              <a16:creationId xmlns:a16="http://schemas.microsoft.com/office/drawing/2014/main" id="{00000000-0008-0000-2000-000060010000}"/>
            </a:ext>
          </a:extLst>
        </xdr:cNvPr>
        <xdr:cNvSpPr txBox="1">
          <a:spLocks noChangeArrowheads="1"/>
        </xdr:cNvSpPr>
      </xdr:nvSpPr>
      <xdr:spPr bwMode="auto">
        <a:xfrm>
          <a:off x="43738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53" name="Text Box 8">
          <a:extLst>
            <a:ext uri="{FF2B5EF4-FFF2-40B4-BE49-F238E27FC236}">
              <a16:creationId xmlns:a16="http://schemas.microsoft.com/office/drawing/2014/main" id="{00000000-0008-0000-2000-000061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54" name="Text Box 11">
          <a:extLst>
            <a:ext uri="{FF2B5EF4-FFF2-40B4-BE49-F238E27FC236}">
              <a16:creationId xmlns:a16="http://schemas.microsoft.com/office/drawing/2014/main" id="{00000000-0008-0000-2000-000062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55" name="Text Box 12">
          <a:extLst>
            <a:ext uri="{FF2B5EF4-FFF2-40B4-BE49-F238E27FC236}">
              <a16:creationId xmlns:a16="http://schemas.microsoft.com/office/drawing/2014/main" id="{00000000-0008-0000-2000-000063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6" name="Text Box 11">
          <a:extLst>
            <a:ext uri="{FF2B5EF4-FFF2-40B4-BE49-F238E27FC236}">
              <a16:creationId xmlns:a16="http://schemas.microsoft.com/office/drawing/2014/main" id="{00000000-0008-0000-2000-000064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7" name="Text Box 12">
          <a:extLst>
            <a:ext uri="{FF2B5EF4-FFF2-40B4-BE49-F238E27FC236}">
              <a16:creationId xmlns:a16="http://schemas.microsoft.com/office/drawing/2014/main" id="{00000000-0008-0000-2000-000065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8" name="Text Box 11">
          <a:extLst>
            <a:ext uri="{FF2B5EF4-FFF2-40B4-BE49-F238E27FC236}">
              <a16:creationId xmlns:a16="http://schemas.microsoft.com/office/drawing/2014/main" id="{00000000-0008-0000-2000-000066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9" name="Text Box 12">
          <a:extLst>
            <a:ext uri="{FF2B5EF4-FFF2-40B4-BE49-F238E27FC236}">
              <a16:creationId xmlns:a16="http://schemas.microsoft.com/office/drawing/2014/main" id="{00000000-0008-0000-2000-000067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360" name="Text Box 13">
          <a:extLst>
            <a:ext uri="{FF2B5EF4-FFF2-40B4-BE49-F238E27FC236}">
              <a16:creationId xmlns:a16="http://schemas.microsoft.com/office/drawing/2014/main" id="{00000000-0008-0000-2000-00006801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361" name="Text Box 14">
          <a:extLst>
            <a:ext uri="{FF2B5EF4-FFF2-40B4-BE49-F238E27FC236}">
              <a16:creationId xmlns:a16="http://schemas.microsoft.com/office/drawing/2014/main" id="{00000000-0008-0000-2000-00006901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62" name="Text Box 11">
          <a:extLst>
            <a:ext uri="{FF2B5EF4-FFF2-40B4-BE49-F238E27FC236}">
              <a16:creationId xmlns:a16="http://schemas.microsoft.com/office/drawing/2014/main" id="{00000000-0008-0000-2000-00006A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63" name="Text Box 12">
          <a:extLst>
            <a:ext uri="{FF2B5EF4-FFF2-40B4-BE49-F238E27FC236}">
              <a16:creationId xmlns:a16="http://schemas.microsoft.com/office/drawing/2014/main" id="{00000000-0008-0000-2000-00006B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4" name="Text Box 11">
          <a:extLst>
            <a:ext uri="{FF2B5EF4-FFF2-40B4-BE49-F238E27FC236}">
              <a16:creationId xmlns:a16="http://schemas.microsoft.com/office/drawing/2014/main" id="{00000000-0008-0000-2000-00006C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5" name="Text Box 12">
          <a:extLst>
            <a:ext uri="{FF2B5EF4-FFF2-40B4-BE49-F238E27FC236}">
              <a16:creationId xmlns:a16="http://schemas.microsoft.com/office/drawing/2014/main" id="{00000000-0008-0000-2000-00006D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6" name="Text Box 11">
          <a:extLst>
            <a:ext uri="{FF2B5EF4-FFF2-40B4-BE49-F238E27FC236}">
              <a16:creationId xmlns:a16="http://schemas.microsoft.com/office/drawing/2014/main" id="{00000000-0008-0000-2000-00006E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7" name="Text Box 12">
          <a:extLst>
            <a:ext uri="{FF2B5EF4-FFF2-40B4-BE49-F238E27FC236}">
              <a16:creationId xmlns:a16="http://schemas.microsoft.com/office/drawing/2014/main" id="{00000000-0008-0000-2000-00006F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419100</xdr:colOff>
      <xdr:row>71</xdr:row>
      <xdr:rowOff>9525</xdr:rowOff>
    </xdr:from>
    <xdr:ext cx="114300" cy="285750"/>
    <xdr:sp macro="" textlink="">
      <xdr:nvSpPr>
        <xdr:cNvPr id="368" name="Text Box 8">
          <a:extLst>
            <a:ext uri="{FF2B5EF4-FFF2-40B4-BE49-F238E27FC236}">
              <a16:creationId xmlns:a16="http://schemas.microsoft.com/office/drawing/2014/main" id="{00000000-0008-0000-2000-000070010000}"/>
            </a:ext>
          </a:extLst>
        </xdr:cNvPr>
        <xdr:cNvSpPr txBox="1">
          <a:spLocks noChangeArrowheads="1"/>
        </xdr:cNvSpPr>
      </xdr:nvSpPr>
      <xdr:spPr bwMode="auto">
        <a:xfrm>
          <a:off x="2293620" y="1335976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369" name="Text Box 13">
          <a:extLst>
            <a:ext uri="{FF2B5EF4-FFF2-40B4-BE49-F238E27FC236}">
              <a16:creationId xmlns:a16="http://schemas.microsoft.com/office/drawing/2014/main" id="{00000000-0008-0000-2000-00007101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0" name="Text Box 11">
          <a:extLst>
            <a:ext uri="{FF2B5EF4-FFF2-40B4-BE49-F238E27FC236}">
              <a16:creationId xmlns:a16="http://schemas.microsoft.com/office/drawing/2014/main" id="{00000000-0008-0000-2000-000072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1" name="Text Box 12">
          <a:extLst>
            <a:ext uri="{FF2B5EF4-FFF2-40B4-BE49-F238E27FC236}">
              <a16:creationId xmlns:a16="http://schemas.microsoft.com/office/drawing/2014/main" id="{00000000-0008-0000-2000-000073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2" name="Text Box 11">
          <a:extLst>
            <a:ext uri="{FF2B5EF4-FFF2-40B4-BE49-F238E27FC236}">
              <a16:creationId xmlns:a16="http://schemas.microsoft.com/office/drawing/2014/main" id="{00000000-0008-0000-2000-000074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3" name="Text Box 12">
          <a:extLst>
            <a:ext uri="{FF2B5EF4-FFF2-40B4-BE49-F238E27FC236}">
              <a16:creationId xmlns:a16="http://schemas.microsoft.com/office/drawing/2014/main" id="{00000000-0008-0000-2000-000075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4" name="Text Box 11">
          <a:extLst>
            <a:ext uri="{FF2B5EF4-FFF2-40B4-BE49-F238E27FC236}">
              <a16:creationId xmlns:a16="http://schemas.microsoft.com/office/drawing/2014/main" id="{00000000-0008-0000-2000-000076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5" name="Text Box 12">
          <a:extLst>
            <a:ext uri="{FF2B5EF4-FFF2-40B4-BE49-F238E27FC236}">
              <a16:creationId xmlns:a16="http://schemas.microsoft.com/office/drawing/2014/main" id="{00000000-0008-0000-2000-000077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376" name="Text Box 13">
          <a:extLst>
            <a:ext uri="{FF2B5EF4-FFF2-40B4-BE49-F238E27FC236}">
              <a16:creationId xmlns:a16="http://schemas.microsoft.com/office/drawing/2014/main" id="{00000000-0008-0000-2000-00007801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377" name="Text Box 14">
          <a:extLst>
            <a:ext uri="{FF2B5EF4-FFF2-40B4-BE49-F238E27FC236}">
              <a16:creationId xmlns:a16="http://schemas.microsoft.com/office/drawing/2014/main" id="{00000000-0008-0000-2000-00007901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8" name="Text Box 11">
          <a:extLst>
            <a:ext uri="{FF2B5EF4-FFF2-40B4-BE49-F238E27FC236}">
              <a16:creationId xmlns:a16="http://schemas.microsoft.com/office/drawing/2014/main" id="{00000000-0008-0000-2000-00007A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9" name="Text Box 12">
          <a:extLst>
            <a:ext uri="{FF2B5EF4-FFF2-40B4-BE49-F238E27FC236}">
              <a16:creationId xmlns:a16="http://schemas.microsoft.com/office/drawing/2014/main" id="{00000000-0008-0000-2000-00007B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0" name="Text Box 11">
          <a:extLst>
            <a:ext uri="{FF2B5EF4-FFF2-40B4-BE49-F238E27FC236}">
              <a16:creationId xmlns:a16="http://schemas.microsoft.com/office/drawing/2014/main" id="{00000000-0008-0000-2000-00007C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1" name="Text Box 12">
          <a:extLst>
            <a:ext uri="{FF2B5EF4-FFF2-40B4-BE49-F238E27FC236}">
              <a16:creationId xmlns:a16="http://schemas.microsoft.com/office/drawing/2014/main" id="{00000000-0008-0000-2000-00007D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2" name="Text Box 11">
          <a:extLst>
            <a:ext uri="{FF2B5EF4-FFF2-40B4-BE49-F238E27FC236}">
              <a16:creationId xmlns:a16="http://schemas.microsoft.com/office/drawing/2014/main" id="{00000000-0008-0000-2000-00007E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3" name="Text Box 12">
          <a:extLst>
            <a:ext uri="{FF2B5EF4-FFF2-40B4-BE49-F238E27FC236}">
              <a16:creationId xmlns:a16="http://schemas.microsoft.com/office/drawing/2014/main" id="{00000000-0008-0000-2000-00007F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84" name="Text Box 11">
          <a:extLst>
            <a:ext uri="{FF2B5EF4-FFF2-40B4-BE49-F238E27FC236}">
              <a16:creationId xmlns:a16="http://schemas.microsoft.com/office/drawing/2014/main" id="{00000000-0008-0000-2000-00008001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85" name="Text Box 12">
          <a:extLst>
            <a:ext uri="{FF2B5EF4-FFF2-40B4-BE49-F238E27FC236}">
              <a16:creationId xmlns:a16="http://schemas.microsoft.com/office/drawing/2014/main" id="{00000000-0008-0000-2000-00008101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86" name="Text Box 11">
          <a:extLst>
            <a:ext uri="{FF2B5EF4-FFF2-40B4-BE49-F238E27FC236}">
              <a16:creationId xmlns:a16="http://schemas.microsoft.com/office/drawing/2014/main" id="{00000000-0008-0000-2000-000082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87" name="Text Box 12">
          <a:extLst>
            <a:ext uri="{FF2B5EF4-FFF2-40B4-BE49-F238E27FC236}">
              <a16:creationId xmlns:a16="http://schemas.microsoft.com/office/drawing/2014/main" id="{00000000-0008-0000-2000-000083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88" name="Text Box 11">
          <a:extLst>
            <a:ext uri="{FF2B5EF4-FFF2-40B4-BE49-F238E27FC236}">
              <a16:creationId xmlns:a16="http://schemas.microsoft.com/office/drawing/2014/main" id="{00000000-0008-0000-2000-000084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89" name="Text Box 12">
          <a:extLst>
            <a:ext uri="{FF2B5EF4-FFF2-40B4-BE49-F238E27FC236}">
              <a16:creationId xmlns:a16="http://schemas.microsoft.com/office/drawing/2014/main" id="{00000000-0008-0000-2000-000085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390" name="Text Box 13">
          <a:extLst>
            <a:ext uri="{FF2B5EF4-FFF2-40B4-BE49-F238E27FC236}">
              <a16:creationId xmlns:a16="http://schemas.microsoft.com/office/drawing/2014/main" id="{00000000-0008-0000-2000-00008601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391" name="Text Box 14">
          <a:extLst>
            <a:ext uri="{FF2B5EF4-FFF2-40B4-BE49-F238E27FC236}">
              <a16:creationId xmlns:a16="http://schemas.microsoft.com/office/drawing/2014/main" id="{00000000-0008-0000-2000-00008701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264583</xdr:colOff>
      <xdr:row>68</xdr:row>
      <xdr:rowOff>158750</xdr:rowOff>
    </xdr:from>
    <xdr:ext cx="114300" cy="285750"/>
    <xdr:sp macro="" textlink="">
      <xdr:nvSpPr>
        <xdr:cNvPr id="393" name="Text Box 12">
          <a:extLst>
            <a:ext uri="{FF2B5EF4-FFF2-40B4-BE49-F238E27FC236}">
              <a16:creationId xmlns:a16="http://schemas.microsoft.com/office/drawing/2014/main" id="{00000000-0008-0000-2000-000089010000}"/>
            </a:ext>
          </a:extLst>
        </xdr:cNvPr>
        <xdr:cNvSpPr txBox="1">
          <a:spLocks noChangeArrowheads="1"/>
        </xdr:cNvSpPr>
      </xdr:nvSpPr>
      <xdr:spPr bwMode="auto">
        <a:xfrm>
          <a:off x="4013623" y="1296035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4" name="Text Box 11">
          <a:extLst>
            <a:ext uri="{FF2B5EF4-FFF2-40B4-BE49-F238E27FC236}">
              <a16:creationId xmlns:a16="http://schemas.microsoft.com/office/drawing/2014/main" id="{00000000-0008-0000-2000-00008A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5" name="Text Box 12">
          <a:extLst>
            <a:ext uri="{FF2B5EF4-FFF2-40B4-BE49-F238E27FC236}">
              <a16:creationId xmlns:a16="http://schemas.microsoft.com/office/drawing/2014/main" id="{00000000-0008-0000-2000-00008B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6" name="Text Box 11">
          <a:extLst>
            <a:ext uri="{FF2B5EF4-FFF2-40B4-BE49-F238E27FC236}">
              <a16:creationId xmlns:a16="http://schemas.microsoft.com/office/drawing/2014/main" id="{00000000-0008-0000-2000-00008C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7" name="Text Box 12">
          <a:extLst>
            <a:ext uri="{FF2B5EF4-FFF2-40B4-BE49-F238E27FC236}">
              <a16:creationId xmlns:a16="http://schemas.microsoft.com/office/drawing/2014/main" id="{00000000-0008-0000-2000-00008D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398" name="Text Box 13">
          <a:extLst>
            <a:ext uri="{FF2B5EF4-FFF2-40B4-BE49-F238E27FC236}">
              <a16:creationId xmlns:a16="http://schemas.microsoft.com/office/drawing/2014/main" id="{00000000-0008-0000-2000-00008E01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399" name="Text Box 11">
          <a:extLst>
            <a:ext uri="{FF2B5EF4-FFF2-40B4-BE49-F238E27FC236}">
              <a16:creationId xmlns:a16="http://schemas.microsoft.com/office/drawing/2014/main" id="{00000000-0008-0000-2000-00008F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0" name="Text Box 12">
          <a:extLst>
            <a:ext uri="{FF2B5EF4-FFF2-40B4-BE49-F238E27FC236}">
              <a16:creationId xmlns:a16="http://schemas.microsoft.com/office/drawing/2014/main" id="{00000000-0008-0000-2000-000090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1" name="Text Box 11">
          <a:extLst>
            <a:ext uri="{FF2B5EF4-FFF2-40B4-BE49-F238E27FC236}">
              <a16:creationId xmlns:a16="http://schemas.microsoft.com/office/drawing/2014/main" id="{00000000-0008-0000-2000-000091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2" name="Text Box 12">
          <a:extLst>
            <a:ext uri="{FF2B5EF4-FFF2-40B4-BE49-F238E27FC236}">
              <a16:creationId xmlns:a16="http://schemas.microsoft.com/office/drawing/2014/main" id="{00000000-0008-0000-2000-000092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3" name="Text Box 11">
          <a:extLst>
            <a:ext uri="{FF2B5EF4-FFF2-40B4-BE49-F238E27FC236}">
              <a16:creationId xmlns:a16="http://schemas.microsoft.com/office/drawing/2014/main" id="{00000000-0008-0000-2000-000093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4" name="Text Box 12">
          <a:extLst>
            <a:ext uri="{FF2B5EF4-FFF2-40B4-BE49-F238E27FC236}">
              <a16:creationId xmlns:a16="http://schemas.microsoft.com/office/drawing/2014/main" id="{00000000-0008-0000-2000-000094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405" name="Text Box 13">
          <a:extLst>
            <a:ext uri="{FF2B5EF4-FFF2-40B4-BE49-F238E27FC236}">
              <a16:creationId xmlns:a16="http://schemas.microsoft.com/office/drawing/2014/main" id="{00000000-0008-0000-2000-00009501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406" name="Text Box 14">
          <a:extLst>
            <a:ext uri="{FF2B5EF4-FFF2-40B4-BE49-F238E27FC236}">
              <a16:creationId xmlns:a16="http://schemas.microsoft.com/office/drawing/2014/main" id="{00000000-0008-0000-2000-00009601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7" name="Text Box 11">
          <a:extLst>
            <a:ext uri="{FF2B5EF4-FFF2-40B4-BE49-F238E27FC236}">
              <a16:creationId xmlns:a16="http://schemas.microsoft.com/office/drawing/2014/main" id="{00000000-0008-0000-2000-000097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8" name="Text Box 12">
          <a:extLst>
            <a:ext uri="{FF2B5EF4-FFF2-40B4-BE49-F238E27FC236}">
              <a16:creationId xmlns:a16="http://schemas.microsoft.com/office/drawing/2014/main" id="{00000000-0008-0000-2000-000098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9" name="Text Box 11">
          <a:extLst>
            <a:ext uri="{FF2B5EF4-FFF2-40B4-BE49-F238E27FC236}">
              <a16:creationId xmlns:a16="http://schemas.microsoft.com/office/drawing/2014/main" id="{00000000-0008-0000-2000-000099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10" name="Text Box 12">
          <a:extLst>
            <a:ext uri="{FF2B5EF4-FFF2-40B4-BE49-F238E27FC236}">
              <a16:creationId xmlns:a16="http://schemas.microsoft.com/office/drawing/2014/main" id="{00000000-0008-0000-2000-00009A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11" name="Text Box 11">
          <a:extLst>
            <a:ext uri="{FF2B5EF4-FFF2-40B4-BE49-F238E27FC236}">
              <a16:creationId xmlns:a16="http://schemas.microsoft.com/office/drawing/2014/main" id="{00000000-0008-0000-2000-00009B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12" name="Text Box 12">
          <a:extLst>
            <a:ext uri="{FF2B5EF4-FFF2-40B4-BE49-F238E27FC236}">
              <a16:creationId xmlns:a16="http://schemas.microsoft.com/office/drawing/2014/main" id="{00000000-0008-0000-2000-00009C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413" name="Text Box 13">
          <a:extLst>
            <a:ext uri="{FF2B5EF4-FFF2-40B4-BE49-F238E27FC236}">
              <a16:creationId xmlns:a16="http://schemas.microsoft.com/office/drawing/2014/main" id="{00000000-0008-0000-2000-00009D01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14" name="Text Box 11">
          <a:extLst>
            <a:ext uri="{FF2B5EF4-FFF2-40B4-BE49-F238E27FC236}">
              <a16:creationId xmlns:a16="http://schemas.microsoft.com/office/drawing/2014/main" id="{00000000-0008-0000-2000-00009E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15" name="Text Box 12">
          <a:extLst>
            <a:ext uri="{FF2B5EF4-FFF2-40B4-BE49-F238E27FC236}">
              <a16:creationId xmlns:a16="http://schemas.microsoft.com/office/drawing/2014/main" id="{00000000-0008-0000-2000-00009F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16" name="Text Box 11">
          <a:extLst>
            <a:ext uri="{FF2B5EF4-FFF2-40B4-BE49-F238E27FC236}">
              <a16:creationId xmlns:a16="http://schemas.microsoft.com/office/drawing/2014/main" id="{00000000-0008-0000-2000-0000A0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17" name="Text Box 12">
          <a:extLst>
            <a:ext uri="{FF2B5EF4-FFF2-40B4-BE49-F238E27FC236}">
              <a16:creationId xmlns:a16="http://schemas.microsoft.com/office/drawing/2014/main" id="{00000000-0008-0000-2000-0000A1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18" name="Text Box 11">
          <a:extLst>
            <a:ext uri="{FF2B5EF4-FFF2-40B4-BE49-F238E27FC236}">
              <a16:creationId xmlns:a16="http://schemas.microsoft.com/office/drawing/2014/main" id="{00000000-0008-0000-2000-0000A2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19" name="Text Box 12">
          <a:extLst>
            <a:ext uri="{FF2B5EF4-FFF2-40B4-BE49-F238E27FC236}">
              <a16:creationId xmlns:a16="http://schemas.microsoft.com/office/drawing/2014/main" id="{00000000-0008-0000-2000-0000A3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20" name="Text Box 13">
          <a:extLst>
            <a:ext uri="{FF2B5EF4-FFF2-40B4-BE49-F238E27FC236}">
              <a16:creationId xmlns:a16="http://schemas.microsoft.com/office/drawing/2014/main" id="{00000000-0008-0000-2000-0000A4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21" name="Text Box 14">
          <a:extLst>
            <a:ext uri="{FF2B5EF4-FFF2-40B4-BE49-F238E27FC236}">
              <a16:creationId xmlns:a16="http://schemas.microsoft.com/office/drawing/2014/main" id="{00000000-0008-0000-2000-0000A5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22" name="Text Box 11">
          <a:extLst>
            <a:ext uri="{FF2B5EF4-FFF2-40B4-BE49-F238E27FC236}">
              <a16:creationId xmlns:a16="http://schemas.microsoft.com/office/drawing/2014/main" id="{00000000-0008-0000-2000-0000A6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23" name="Text Box 12">
          <a:extLst>
            <a:ext uri="{FF2B5EF4-FFF2-40B4-BE49-F238E27FC236}">
              <a16:creationId xmlns:a16="http://schemas.microsoft.com/office/drawing/2014/main" id="{00000000-0008-0000-2000-0000A7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4" name="Text Box 11">
          <a:extLst>
            <a:ext uri="{FF2B5EF4-FFF2-40B4-BE49-F238E27FC236}">
              <a16:creationId xmlns:a16="http://schemas.microsoft.com/office/drawing/2014/main" id="{00000000-0008-0000-2000-0000A8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5" name="Text Box 12">
          <a:extLst>
            <a:ext uri="{FF2B5EF4-FFF2-40B4-BE49-F238E27FC236}">
              <a16:creationId xmlns:a16="http://schemas.microsoft.com/office/drawing/2014/main" id="{00000000-0008-0000-2000-0000A9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6" name="Text Box 11">
          <a:extLst>
            <a:ext uri="{FF2B5EF4-FFF2-40B4-BE49-F238E27FC236}">
              <a16:creationId xmlns:a16="http://schemas.microsoft.com/office/drawing/2014/main" id="{00000000-0008-0000-2000-0000AA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7" name="Text Box 12">
          <a:extLst>
            <a:ext uri="{FF2B5EF4-FFF2-40B4-BE49-F238E27FC236}">
              <a16:creationId xmlns:a16="http://schemas.microsoft.com/office/drawing/2014/main" id="{00000000-0008-0000-2000-0000AB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104775</xdr:rowOff>
    </xdr:from>
    <xdr:ext cx="114300" cy="285750"/>
    <xdr:sp macro="" textlink="">
      <xdr:nvSpPr>
        <xdr:cNvPr id="428" name="Text Box 8">
          <a:extLst>
            <a:ext uri="{FF2B5EF4-FFF2-40B4-BE49-F238E27FC236}">
              <a16:creationId xmlns:a16="http://schemas.microsoft.com/office/drawing/2014/main" id="{00000000-0008-0000-2000-0000AC010000}"/>
            </a:ext>
          </a:extLst>
        </xdr:cNvPr>
        <xdr:cNvSpPr txBox="1">
          <a:spLocks noChangeArrowheads="1"/>
        </xdr:cNvSpPr>
      </xdr:nvSpPr>
      <xdr:spPr bwMode="auto">
        <a:xfrm>
          <a:off x="4373880" y="1327213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29" name="Text Box 13">
          <a:extLst>
            <a:ext uri="{FF2B5EF4-FFF2-40B4-BE49-F238E27FC236}">
              <a16:creationId xmlns:a16="http://schemas.microsoft.com/office/drawing/2014/main" id="{00000000-0008-0000-2000-0000AD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0" name="Text Box 11">
          <a:extLst>
            <a:ext uri="{FF2B5EF4-FFF2-40B4-BE49-F238E27FC236}">
              <a16:creationId xmlns:a16="http://schemas.microsoft.com/office/drawing/2014/main" id="{00000000-0008-0000-2000-0000AE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1" name="Text Box 12">
          <a:extLst>
            <a:ext uri="{FF2B5EF4-FFF2-40B4-BE49-F238E27FC236}">
              <a16:creationId xmlns:a16="http://schemas.microsoft.com/office/drawing/2014/main" id="{00000000-0008-0000-2000-0000AF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2" name="Text Box 11">
          <a:extLst>
            <a:ext uri="{FF2B5EF4-FFF2-40B4-BE49-F238E27FC236}">
              <a16:creationId xmlns:a16="http://schemas.microsoft.com/office/drawing/2014/main" id="{00000000-0008-0000-2000-0000B0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3" name="Text Box 12">
          <a:extLst>
            <a:ext uri="{FF2B5EF4-FFF2-40B4-BE49-F238E27FC236}">
              <a16:creationId xmlns:a16="http://schemas.microsoft.com/office/drawing/2014/main" id="{00000000-0008-0000-2000-0000B1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4" name="Text Box 11">
          <a:extLst>
            <a:ext uri="{FF2B5EF4-FFF2-40B4-BE49-F238E27FC236}">
              <a16:creationId xmlns:a16="http://schemas.microsoft.com/office/drawing/2014/main" id="{00000000-0008-0000-2000-0000B2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5" name="Text Box 12">
          <a:extLst>
            <a:ext uri="{FF2B5EF4-FFF2-40B4-BE49-F238E27FC236}">
              <a16:creationId xmlns:a16="http://schemas.microsoft.com/office/drawing/2014/main" id="{00000000-0008-0000-2000-0000B3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36" name="Text Box 13">
          <a:extLst>
            <a:ext uri="{FF2B5EF4-FFF2-40B4-BE49-F238E27FC236}">
              <a16:creationId xmlns:a16="http://schemas.microsoft.com/office/drawing/2014/main" id="{00000000-0008-0000-2000-0000B4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37" name="Text Box 14">
          <a:extLst>
            <a:ext uri="{FF2B5EF4-FFF2-40B4-BE49-F238E27FC236}">
              <a16:creationId xmlns:a16="http://schemas.microsoft.com/office/drawing/2014/main" id="{00000000-0008-0000-2000-0000B5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8" name="Text Box 11">
          <a:extLst>
            <a:ext uri="{FF2B5EF4-FFF2-40B4-BE49-F238E27FC236}">
              <a16:creationId xmlns:a16="http://schemas.microsoft.com/office/drawing/2014/main" id="{00000000-0008-0000-2000-0000B6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9" name="Text Box 12">
          <a:extLst>
            <a:ext uri="{FF2B5EF4-FFF2-40B4-BE49-F238E27FC236}">
              <a16:creationId xmlns:a16="http://schemas.microsoft.com/office/drawing/2014/main" id="{00000000-0008-0000-2000-0000B7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en-GB"/>
        </a:p>
      </xdr:txBody>
    </xdr:sp>
    <xdr:clientData/>
  </xdr:oneCellAnchor>
  <xdr:oneCellAnchor>
    <xdr:from>
      <xdr:col>6</xdr:col>
      <xdr:colOff>0</xdr:colOff>
      <xdr:row>70</xdr:row>
      <xdr:rowOff>0</xdr:rowOff>
    </xdr:from>
    <xdr:ext cx="114300" cy="285750"/>
    <xdr:sp macro="" textlink="">
      <xdr:nvSpPr>
        <xdr:cNvPr id="440" name="Text Box 11">
          <a:extLst>
            <a:ext uri="{FF2B5EF4-FFF2-40B4-BE49-F238E27FC236}">
              <a16:creationId xmlns:a16="http://schemas.microsoft.com/office/drawing/2014/main" id="{00000000-0008-0000-2000-0000B8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41" name="Text Box 12">
          <a:extLst>
            <a:ext uri="{FF2B5EF4-FFF2-40B4-BE49-F238E27FC236}">
              <a16:creationId xmlns:a16="http://schemas.microsoft.com/office/drawing/2014/main" id="{00000000-0008-0000-2000-0000B9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42" name="Text Box 11">
          <a:extLst>
            <a:ext uri="{FF2B5EF4-FFF2-40B4-BE49-F238E27FC236}">
              <a16:creationId xmlns:a16="http://schemas.microsoft.com/office/drawing/2014/main" id="{00000000-0008-0000-2000-0000BA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709084</xdr:colOff>
      <xdr:row>70</xdr:row>
      <xdr:rowOff>21166</xdr:rowOff>
    </xdr:from>
    <xdr:ext cx="114300" cy="285750"/>
    <xdr:sp macro="" textlink="">
      <xdr:nvSpPr>
        <xdr:cNvPr id="443" name="Text Box 12">
          <a:extLst>
            <a:ext uri="{FF2B5EF4-FFF2-40B4-BE49-F238E27FC236}">
              <a16:creationId xmlns:a16="http://schemas.microsoft.com/office/drawing/2014/main" id="{00000000-0008-0000-2000-0000BB010000}"/>
            </a:ext>
          </a:extLst>
        </xdr:cNvPr>
        <xdr:cNvSpPr txBox="1">
          <a:spLocks noChangeArrowheads="1"/>
        </xdr:cNvSpPr>
      </xdr:nvSpPr>
      <xdr:spPr bwMode="auto">
        <a:xfrm>
          <a:off x="4374304" y="13188526"/>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44" name="Text Box 13">
          <a:extLst>
            <a:ext uri="{FF2B5EF4-FFF2-40B4-BE49-F238E27FC236}">
              <a16:creationId xmlns:a16="http://schemas.microsoft.com/office/drawing/2014/main" id="{00000000-0008-0000-2000-0000BC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45" name="Text Box 11">
          <a:extLst>
            <a:ext uri="{FF2B5EF4-FFF2-40B4-BE49-F238E27FC236}">
              <a16:creationId xmlns:a16="http://schemas.microsoft.com/office/drawing/2014/main" id="{00000000-0008-0000-2000-0000BD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46" name="Text Box 12">
          <a:extLst>
            <a:ext uri="{FF2B5EF4-FFF2-40B4-BE49-F238E27FC236}">
              <a16:creationId xmlns:a16="http://schemas.microsoft.com/office/drawing/2014/main" id="{00000000-0008-0000-2000-0000BE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47" name="Text Box 11">
          <a:extLst>
            <a:ext uri="{FF2B5EF4-FFF2-40B4-BE49-F238E27FC236}">
              <a16:creationId xmlns:a16="http://schemas.microsoft.com/office/drawing/2014/main" id="{00000000-0008-0000-2000-0000BF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48" name="Text Box 12">
          <a:extLst>
            <a:ext uri="{FF2B5EF4-FFF2-40B4-BE49-F238E27FC236}">
              <a16:creationId xmlns:a16="http://schemas.microsoft.com/office/drawing/2014/main" id="{00000000-0008-0000-2000-0000C0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49" name="Text Box 11">
          <a:extLst>
            <a:ext uri="{FF2B5EF4-FFF2-40B4-BE49-F238E27FC236}">
              <a16:creationId xmlns:a16="http://schemas.microsoft.com/office/drawing/2014/main" id="{00000000-0008-0000-2000-0000C1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0" name="Text Box 12">
          <a:extLst>
            <a:ext uri="{FF2B5EF4-FFF2-40B4-BE49-F238E27FC236}">
              <a16:creationId xmlns:a16="http://schemas.microsoft.com/office/drawing/2014/main" id="{00000000-0008-0000-2000-0000C2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71</xdr:row>
      <xdr:rowOff>0</xdr:rowOff>
    </xdr:from>
    <xdr:ext cx="114300" cy="285750"/>
    <xdr:sp macro="" textlink="">
      <xdr:nvSpPr>
        <xdr:cNvPr id="451" name="Text Box 13">
          <a:extLst>
            <a:ext uri="{FF2B5EF4-FFF2-40B4-BE49-F238E27FC236}">
              <a16:creationId xmlns:a16="http://schemas.microsoft.com/office/drawing/2014/main" id="{00000000-0008-0000-2000-0000C3010000}"/>
            </a:ext>
          </a:extLst>
        </xdr:cNvPr>
        <xdr:cNvSpPr txBox="1">
          <a:spLocks noChangeArrowheads="1"/>
        </xdr:cNvSpPr>
      </xdr:nvSpPr>
      <xdr:spPr bwMode="auto">
        <a:xfrm>
          <a:off x="49987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71</xdr:row>
      <xdr:rowOff>0</xdr:rowOff>
    </xdr:from>
    <xdr:ext cx="114300" cy="285750"/>
    <xdr:sp macro="" textlink="">
      <xdr:nvSpPr>
        <xdr:cNvPr id="452" name="Text Box 14">
          <a:extLst>
            <a:ext uri="{FF2B5EF4-FFF2-40B4-BE49-F238E27FC236}">
              <a16:creationId xmlns:a16="http://schemas.microsoft.com/office/drawing/2014/main" id="{00000000-0008-0000-2000-0000C4010000}"/>
            </a:ext>
          </a:extLst>
        </xdr:cNvPr>
        <xdr:cNvSpPr txBox="1">
          <a:spLocks noChangeArrowheads="1"/>
        </xdr:cNvSpPr>
      </xdr:nvSpPr>
      <xdr:spPr bwMode="auto">
        <a:xfrm>
          <a:off x="49987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53" name="Text Box 11">
          <a:extLst>
            <a:ext uri="{FF2B5EF4-FFF2-40B4-BE49-F238E27FC236}">
              <a16:creationId xmlns:a16="http://schemas.microsoft.com/office/drawing/2014/main" id="{00000000-0008-0000-2000-0000C5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54" name="Text Box 12">
          <a:extLst>
            <a:ext uri="{FF2B5EF4-FFF2-40B4-BE49-F238E27FC236}">
              <a16:creationId xmlns:a16="http://schemas.microsoft.com/office/drawing/2014/main" id="{00000000-0008-0000-2000-0000C6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5" name="Text Box 11">
          <a:extLst>
            <a:ext uri="{FF2B5EF4-FFF2-40B4-BE49-F238E27FC236}">
              <a16:creationId xmlns:a16="http://schemas.microsoft.com/office/drawing/2014/main" id="{00000000-0008-0000-2000-0000C7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6" name="Text Box 12">
          <a:extLst>
            <a:ext uri="{FF2B5EF4-FFF2-40B4-BE49-F238E27FC236}">
              <a16:creationId xmlns:a16="http://schemas.microsoft.com/office/drawing/2014/main" id="{00000000-0008-0000-2000-0000C8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7" name="Text Box 11">
          <a:extLst>
            <a:ext uri="{FF2B5EF4-FFF2-40B4-BE49-F238E27FC236}">
              <a16:creationId xmlns:a16="http://schemas.microsoft.com/office/drawing/2014/main" id="{00000000-0008-0000-2000-0000C9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8" name="Text Box 12">
          <a:extLst>
            <a:ext uri="{FF2B5EF4-FFF2-40B4-BE49-F238E27FC236}">
              <a16:creationId xmlns:a16="http://schemas.microsoft.com/office/drawing/2014/main" id="{00000000-0008-0000-2000-0000CA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59</xdr:row>
      <xdr:rowOff>179917</xdr:rowOff>
    </xdr:from>
    <xdr:ext cx="114300" cy="285750"/>
    <xdr:sp macro="" textlink="">
      <xdr:nvSpPr>
        <xdr:cNvPr id="460" name="Text Box 13">
          <a:extLst>
            <a:ext uri="{FF2B5EF4-FFF2-40B4-BE49-F238E27FC236}">
              <a16:creationId xmlns:a16="http://schemas.microsoft.com/office/drawing/2014/main" id="{00000000-0008-0000-2000-0000CC010000}"/>
            </a:ext>
          </a:extLst>
        </xdr:cNvPr>
        <xdr:cNvSpPr txBox="1">
          <a:spLocks noChangeArrowheads="1"/>
        </xdr:cNvSpPr>
      </xdr:nvSpPr>
      <xdr:spPr bwMode="auto">
        <a:xfrm>
          <a:off x="7498080" y="1096983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1" name="Text Box 13">
          <a:extLst>
            <a:ext uri="{FF2B5EF4-FFF2-40B4-BE49-F238E27FC236}">
              <a16:creationId xmlns:a16="http://schemas.microsoft.com/office/drawing/2014/main" id="{00000000-0008-0000-2000-0000CD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2" name="Text Box 14">
          <a:extLst>
            <a:ext uri="{FF2B5EF4-FFF2-40B4-BE49-F238E27FC236}">
              <a16:creationId xmlns:a16="http://schemas.microsoft.com/office/drawing/2014/main" id="{00000000-0008-0000-2000-0000CE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3" name="Text Box 13">
          <a:extLst>
            <a:ext uri="{FF2B5EF4-FFF2-40B4-BE49-F238E27FC236}">
              <a16:creationId xmlns:a16="http://schemas.microsoft.com/office/drawing/2014/main" id="{00000000-0008-0000-2000-0000CF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4" name="Text Box 14">
          <a:extLst>
            <a:ext uri="{FF2B5EF4-FFF2-40B4-BE49-F238E27FC236}">
              <a16:creationId xmlns:a16="http://schemas.microsoft.com/office/drawing/2014/main" id="{00000000-0008-0000-2000-0000D0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5" name="Text Box 13">
          <a:extLst>
            <a:ext uri="{FF2B5EF4-FFF2-40B4-BE49-F238E27FC236}">
              <a16:creationId xmlns:a16="http://schemas.microsoft.com/office/drawing/2014/main" id="{00000000-0008-0000-2000-0000D1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6" name="Text Box 14">
          <a:extLst>
            <a:ext uri="{FF2B5EF4-FFF2-40B4-BE49-F238E27FC236}">
              <a16:creationId xmlns:a16="http://schemas.microsoft.com/office/drawing/2014/main" id="{00000000-0008-0000-2000-0000D2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7" name="Text Box 13">
          <a:extLst>
            <a:ext uri="{FF2B5EF4-FFF2-40B4-BE49-F238E27FC236}">
              <a16:creationId xmlns:a16="http://schemas.microsoft.com/office/drawing/2014/main" id="{00000000-0008-0000-2000-0000D3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8" name="Text Box 14">
          <a:extLst>
            <a:ext uri="{FF2B5EF4-FFF2-40B4-BE49-F238E27FC236}">
              <a16:creationId xmlns:a16="http://schemas.microsoft.com/office/drawing/2014/main" id="{00000000-0008-0000-2000-0000D4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36</xdr:row>
      <xdr:rowOff>0</xdr:rowOff>
    </xdr:from>
    <xdr:ext cx="114300" cy="285750"/>
    <xdr:sp macro="" textlink="">
      <xdr:nvSpPr>
        <xdr:cNvPr id="469" name="Text Box 8">
          <a:extLst>
            <a:ext uri="{FF2B5EF4-FFF2-40B4-BE49-F238E27FC236}">
              <a16:creationId xmlns:a16="http://schemas.microsoft.com/office/drawing/2014/main" id="{00000000-0008-0000-2000-0000D5010000}"/>
            </a:ext>
          </a:extLst>
        </xdr:cNvPr>
        <xdr:cNvSpPr txBox="1">
          <a:spLocks noChangeArrowheads="1"/>
        </xdr:cNvSpPr>
      </xdr:nvSpPr>
      <xdr:spPr bwMode="auto">
        <a:xfrm>
          <a:off x="12496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36</xdr:row>
      <xdr:rowOff>0</xdr:rowOff>
    </xdr:from>
    <xdr:ext cx="114300" cy="285750"/>
    <xdr:sp macro="" textlink="">
      <xdr:nvSpPr>
        <xdr:cNvPr id="470" name="Text Box 8">
          <a:extLst>
            <a:ext uri="{FF2B5EF4-FFF2-40B4-BE49-F238E27FC236}">
              <a16:creationId xmlns:a16="http://schemas.microsoft.com/office/drawing/2014/main" id="{00000000-0008-0000-2000-0000D6010000}"/>
            </a:ext>
          </a:extLst>
        </xdr:cNvPr>
        <xdr:cNvSpPr txBox="1">
          <a:spLocks noChangeArrowheads="1"/>
        </xdr:cNvSpPr>
      </xdr:nvSpPr>
      <xdr:spPr bwMode="auto">
        <a:xfrm>
          <a:off x="12496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1" name="Text Box 8">
          <a:extLst>
            <a:ext uri="{FF2B5EF4-FFF2-40B4-BE49-F238E27FC236}">
              <a16:creationId xmlns:a16="http://schemas.microsoft.com/office/drawing/2014/main" id="{00000000-0008-0000-2000-0000D7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2" name="Text Box 8">
          <a:extLst>
            <a:ext uri="{FF2B5EF4-FFF2-40B4-BE49-F238E27FC236}">
              <a16:creationId xmlns:a16="http://schemas.microsoft.com/office/drawing/2014/main" id="{00000000-0008-0000-2000-0000D8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3" name="Text Box 1">
          <a:extLst>
            <a:ext uri="{FF2B5EF4-FFF2-40B4-BE49-F238E27FC236}">
              <a16:creationId xmlns:a16="http://schemas.microsoft.com/office/drawing/2014/main" id="{00000000-0008-0000-2000-0000D9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4" name="Text Box 2">
          <a:extLst>
            <a:ext uri="{FF2B5EF4-FFF2-40B4-BE49-F238E27FC236}">
              <a16:creationId xmlns:a16="http://schemas.microsoft.com/office/drawing/2014/main" id="{00000000-0008-0000-2000-0000DA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5" name="Text Box 3">
          <a:extLst>
            <a:ext uri="{FF2B5EF4-FFF2-40B4-BE49-F238E27FC236}">
              <a16:creationId xmlns:a16="http://schemas.microsoft.com/office/drawing/2014/main" id="{00000000-0008-0000-2000-0000DB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6" name="Text Box 4">
          <a:extLst>
            <a:ext uri="{FF2B5EF4-FFF2-40B4-BE49-F238E27FC236}">
              <a16:creationId xmlns:a16="http://schemas.microsoft.com/office/drawing/2014/main" id="{00000000-0008-0000-2000-0000DC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7" name="Text Box 5">
          <a:extLst>
            <a:ext uri="{FF2B5EF4-FFF2-40B4-BE49-F238E27FC236}">
              <a16:creationId xmlns:a16="http://schemas.microsoft.com/office/drawing/2014/main" id="{00000000-0008-0000-2000-0000DD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8" name="Text Box 6">
          <a:extLst>
            <a:ext uri="{FF2B5EF4-FFF2-40B4-BE49-F238E27FC236}">
              <a16:creationId xmlns:a16="http://schemas.microsoft.com/office/drawing/2014/main" id="{00000000-0008-0000-2000-0000DE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9" name="Text Box 8">
          <a:extLst>
            <a:ext uri="{FF2B5EF4-FFF2-40B4-BE49-F238E27FC236}">
              <a16:creationId xmlns:a16="http://schemas.microsoft.com/office/drawing/2014/main" id="{00000000-0008-0000-2000-0000DF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0" name="Text Box 9">
          <a:extLst>
            <a:ext uri="{FF2B5EF4-FFF2-40B4-BE49-F238E27FC236}">
              <a16:creationId xmlns:a16="http://schemas.microsoft.com/office/drawing/2014/main" id="{00000000-0008-0000-2000-0000E0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1" name="Text Box 10">
          <a:extLst>
            <a:ext uri="{FF2B5EF4-FFF2-40B4-BE49-F238E27FC236}">
              <a16:creationId xmlns:a16="http://schemas.microsoft.com/office/drawing/2014/main" id="{00000000-0008-0000-2000-0000E1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2" name="Text Box 1">
          <a:extLst>
            <a:ext uri="{FF2B5EF4-FFF2-40B4-BE49-F238E27FC236}">
              <a16:creationId xmlns:a16="http://schemas.microsoft.com/office/drawing/2014/main" id="{00000000-0008-0000-2000-0000E2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3" name="Text Box 2">
          <a:extLst>
            <a:ext uri="{FF2B5EF4-FFF2-40B4-BE49-F238E27FC236}">
              <a16:creationId xmlns:a16="http://schemas.microsoft.com/office/drawing/2014/main" id="{00000000-0008-0000-2000-0000E3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4" name="Text Box 8">
          <a:extLst>
            <a:ext uri="{FF2B5EF4-FFF2-40B4-BE49-F238E27FC236}">
              <a16:creationId xmlns:a16="http://schemas.microsoft.com/office/drawing/2014/main" id="{00000000-0008-0000-2000-0000E4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5" name="Text Box 1">
          <a:extLst>
            <a:ext uri="{FF2B5EF4-FFF2-40B4-BE49-F238E27FC236}">
              <a16:creationId xmlns:a16="http://schemas.microsoft.com/office/drawing/2014/main" id="{00000000-0008-0000-2000-0000E5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6" name="Text Box 2">
          <a:extLst>
            <a:ext uri="{FF2B5EF4-FFF2-40B4-BE49-F238E27FC236}">
              <a16:creationId xmlns:a16="http://schemas.microsoft.com/office/drawing/2014/main" id="{00000000-0008-0000-2000-0000E6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7" name="Text Box 3">
          <a:extLst>
            <a:ext uri="{FF2B5EF4-FFF2-40B4-BE49-F238E27FC236}">
              <a16:creationId xmlns:a16="http://schemas.microsoft.com/office/drawing/2014/main" id="{00000000-0008-0000-2000-0000E7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8" name="Text Box 4">
          <a:extLst>
            <a:ext uri="{FF2B5EF4-FFF2-40B4-BE49-F238E27FC236}">
              <a16:creationId xmlns:a16="http://schemas.microsoft.com/office/drawing/2014/main" id="{00000000-0008-0000-2000-0000E8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9" name="Text Box 5">
          <a:extLst>
            <a:ext uri="{FF2B5EF4-FFF2-40B4-BE49-F238E27FC236}">
              <a16:creationId xmlns:a16="http://schemas.microsoft.com/office/drawing/2014/main" id="{00000000-0008-0000-2000-0000E9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0" name="Text Box 6">
          <a:extLst>
            <a:ext uri="{FF2B5EF4-FFF2-40B4-BE49-F238E27FC236}">
              <a16:creationId xmlns:a16="http://schemas.microsoft.com/office/drawing/2014/main" id="{00000000-0008-0000-2000-0000EA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1" name="Text Box 8">
          <a:extLst>
            <a:ext uri="{FF2B5EF4-FFF2-40B4-BE49-F238E27FC236}">
              <a16:creationId xmlns:a16="http://schemas.microsoft.com/office/drawing/2014/main" id="{00000000-0008-0000-2000-0000EB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2" name="Text Box 9">
          <a:extLst>
            <a:ext uri="{FF2B5EF4-FFF2-40B4-BE49-F238E27FC236}">
              <a16:creationId xmlns:a16="http://schemas.microsoft.com/office/drawing/2014/main" id="{00000000-0008-0000-2000-0000EC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3" name="Text Box 10">
          <a:extLst>
            <a:ext uri="{FF2B5EF4-FFF2-40B4-BE49-F238E27FC236}">
              <a16:creationId xmlns:a16="http://schemas.microsoft.com/office/drawing/2014/main" id="{00000000-0008-0000-2000-0000ED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4" name="Text Box 1">
          <a:extLst>
            <a:ext uri="{FF2B5EF4-FFF2-40B4-BE49-F238E27FC236}">
              <a16:creationId xmlns:a16="http://schemas.microsoft.com/office/drawing/2014/main" id="{00000000-0008-0000-2000-0000EE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5" name="Text Box 2">
          <a:extLst>
            <a:ext uri="{FF2B5EF4-FFF2-40B4-BE49-F238E27FC236}">
              <a16:creationId xmlns:a16="http://schemas.microsoft.com/office/drawing/2014/main" id="{00000000-0008-0000-2000-0000EF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6" name="Text Box 8">
          <a:extLst>
            <a:ext uri="{FF2B5EF4-FFF2-40B4-BE49-F238E27FC236}">
              <a16:creationId xmlns:a16="http://schemas.microsoft.com/office/drawing/2014/main" id="{00000000-0008-0000-2000-0000F0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7" name="Text Box 8">
          <a:extLst>
            <a:ext uri="{FF2B5EF4-FFF2-40B4-BE49-F238E27FC236}">
              <a16:creationId xmlns:a16="http://schemas.microsoft.com/office/drawing/2014/main" id="{00000000-0008-0000-2000-0000F1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8" name="Text Box 1">
          <a:extLst>
            <a:ext uri="{FF2B5EF4-FFF2-40B4-BE49-F238E27FC236}">
              <a16:creationId xmlns:a16="http://schemas.microsoft.com/office/drawing/2014/main" id="{00000000-0008-0000-2000-0000F2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9" name="Text Box 2">
          <a:extLst>
            <a:ext uri="{FF2B5EF4-FFF2-40B4-BE49-F238E27FC236}">
              <a16:creationId xmlns:a16="http://schemas.microsoft.com/office/drawing/2014/main" id="{00000000-0008-0000-2000-0000F3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0" name="Text Box 3">
          <a:extLst>
            <a:ext uri="{FF2B5EF4-FFF2-40B4-BE49-F238E27FC236}">
              <a16:creationId xmlns:a16="http://schemas.microsoft.com/office/drawing/2014/main" id="{00000000-0008-0000-2000-0000F4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1" name="Text Box 4">
          <a:extLst>
            <a:ext uri="{FF2B5EF4-FFF2-40B4-BE49-F238E27FC236}">
              <a16:creationId xmlns:a16="http://schemas.microsoft.com/office/drawing/2014/main" id="{00000000-0008-0000-2000-0000F5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2" name="Text Box 5">
          <a:extLst>
            <a:ext uri="{FF2B5EF4-FFF2-40B4-BE49-F238E27FC236}">
              <a16:creationId xmlns:a16="http://schemas.microsoft.com/office/drawing/2014/main" id="{00000000-0008-0000-2000-0000F6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3" name="Text Box 6">
          <a:extLst>
            <a:ext uri="{FF2B5EF4-FFF2-40B4-BE49-F238E27FC236}">
              <a16:creationId xmlns:a16="http://schemas.microsoft.com/office/drawing/2014/main" id="{00000000-0008-0000-2000-0000F7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4" name="Text Box 8">
          <a:extLst>
            <a:ext uri="{FF2B5EF4-FFF2-40B4-BE49-F238E27FC236}">
              <a16:creationId xmlns:a16="http://schemas.microsoft.com/office/drawing/2014/main" id="{00000000-0008-0000-2000-0000F8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5" name="Text Box 9">
          <a:extLst>
            <a:ext uri="{FF2B5EF4-FFF2-40B4-BE49-F238E27FC236}">
              <a16:creationId xmlns:a16="http://schemas.microsoft.com/office/drawing/2014/main" id="{00000000-0008-0000-2000-0000F9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6" name="Text Box 10">
          <a:extLst>
            <a:ext uri="{FF2B5EF4-FFF2-40B4-BE49-F238E27FC236}">
              <a16:creationId xmlns:a16="http://schemas.microsoft.com/office/drawing/2014/main" id="{00000000-0008-0000-2000-0000FA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7" name="Text Box 1">
          <a:extLst>
            <a:ext uri="{FF2B5EF4-FFF2-40B4-BE49-F238E27FC236}">
              <a16:creationId xmlns:a16="http://schemas.microsoft.com/office/drawing/2014/main" id="{00000000-0008-0000-2000-0000FB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8" name="Text Box 2">
          <a:extLst>
            <a:ext uri="{FF2B5EF4-FFF2-40B4-BE49-F238E27FC236}">
              <a16:creationId xmlns:a16="http://schemas.microsoft.com/office/drawing/2014/main" id="{00000000-0008-0000-2000-0000FC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9" name="Text Box 8">
          <a:extLst>
            <a:ext uri="{FF2B5EF4-FFF2-40B4-BE49-F238E27FC236}">
              <a16:creationId xmlns:a16="http://schemas.microsoft.com/office/drawing/2014/main" id="{00000000-0008-0000-2000-0000FD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0" name="Text Box 1">
          <a:extLst>
            <a:ext uri="{FF2B5EF4-FFF2-40B4-BE49-F238E27FC236}">
              <a16:creationId xmlns:a16="http://schemas.microsoft.com/office/drawing/2014/main" id="{00000000-0008-0000-2000-0000FE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1" name="Text Box 2">
          <a:extLst>
            <a:ext uri="{FF2B5EF4-FFF2-40B4-BE49-F238E27FC236}">
              <a16:creationId xmlns:a16="http://schemas.microsoft.com/office/drawing/2014/main" id="{00000000-0008-0000-2000-0000FF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2" name="Text Box 3">
          <a:extLst>
            <a:ext uri="{FF2B5EF4-FFF2-40B4-BE49-F238E27FC236}">
              <a16:creationId xmlns:a16="http://schemas.microsoft.com/office/drawing/2014/main" id="{00000000-0008-0000-2000-000000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3" name="Text Box 4">
          <a:extLst>
            <a:ext uri="{FF2B5EF4-FFF2-40B4-BE49-F238E27FC236}">
              <a16:creationId xmlns:a16="http://schemas.microsoft.com/office/drawing/2014/main" id="{00000000-0008-0000-2000-000001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4" name="Text Box 5">
          <a:extLst>
            <a:ext uri="{FF2B5EF4-FFF2-40B4-BE49-F238E27FC236}">
              <a16:creationId xmlns:a16="http://schemas.microsoft.com/office/drawing/2014/main" id="{00000000-0008-0000-2000-000002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5" name="Text Box 6">
          <a:extLst>
            <a:ext uri="{FF2B5EF4-FFF2-40B4-BE49-F238E27FC236}">
              <a16:creationId xmlns:a16="http://schemas.microsoft.com/office/drawing/2014/main" id="{00000000-0008-0000-2000-000003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6" name="Text Box 8">
          <a:extLst>
            <a:ext uri="{FF2B5EF4-FFF2-40B4-BE49-F238E27FC236}">
              <a16:creationId xmlns:a16="http://schemas.microsoft.com/office/drawing/2014/main" id="{00000000-0008-0000-2000-000004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7" name="Text Box 9">
          <a:extLst>
            <a:ext uri="{FF2B5EF4-FFF2-40B4-BE49-F238E27FC236}">
              <a16:creationId xmlns:a16="http://schemas.microsoft.com/office/drawing/2014/main" id="{00000000-0008-0000-2000-000005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8" name="Text Box 10">
          <a:extLst>
            <a:ext uri="{FF2B5EF4-FFF2-40B4-BE49-F238E27FC236}">
              <a16:creationId xmlns:a16="http://schemas.microsoft.com/office/drawing/2014/main" id="{00000000-0008-0000-2000-000006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2053166</xdr:colOff>
      <xdr:row>57</xdr:row>
      <xdr:rowOff>42333</xdr:rowOff>
    </xdr:from>
    <xdr:ext cx="114300" cy="285750"/>
    <xdr:sp macro="" textlink="">
      <xdr:nvSpPr>
        <xdr:cNvPr id="519" name="Text Box 1">
          <a:extLst>
            <a:ext uri="{FF2B5EF4-FFF2-40B4-BE49-F238E27FC236}">
              <a16:creationId xmlns:a16="http://schemas.microsoft.com/office/drawing/2014/main" id="{00000000-0008-0000-2000-000007020000}"/>
            </a:ext>
          </a:extLst>
        </xdr:cNvPr>
        <xdr:cNvSpPr txBox="1">
          <a:spLocks noChangeArrowheads="1"/>
        </xdr:cNvSpPr>
      </xdr:nvSpPr>
      <xdr:spPr bwMode="auto">
        <a:xfrm>
          <a:off x="1253066" y="1046649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0" name="Text Box 1">
          <a:extLst>
            <a:ext uri="{FF2B5EF4-FFF2-40B4-BE49-F238E27FC236}">
              <a16:creationId xmlns:a16="http://schemas.microsoft.com/office/drawing/2014/main" id="{00000000-0008-0000-2000-00000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1" name="Text Box 2">
          <a:extLst>
            <a:ext uri="{FF2B5EF4-FFF2-40B4-BE49-F238E27FC236}">
              <a16:creationId xmlns:a16="http://schemas.microsoft.com/office/drawing/2014/main" id="{00000000-0008-0000-2000-00000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2" name="Text Box 3">
          <a:extLst>
            <a:ext uri="{FF2B5EF4-FFF2-40B4-BE49-F238E27FC236}">
              <a16:creationId xmlns:a16="http://schemas.microsoft.com/office/drawing/2014/main" id="{00000000-0008-0000-2000-00000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3" name="Text Box 4">
          <a:extLst>
            <a:ext uri="{FF2B5EF4-FFF2-40B4-BE49-F238E27FC236}">
              <a16:creationId xmlns:a16="http://schemas.microsoft.com/office/drawing/2014/main" id="{00000000-0008-0000-2000-00000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4" name="Text Box 5">
          <a:extLst>
            <a:ext uri="{FF2B5EF4-FFF2-40B4-BE49-F238E27FC236}">
              <a16:creationId xmlns:a16="http://schemas.microsoft.com/office/drawing/2014/main" id="{00000000-0008-0000-2000-00000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5" name="Text Box 6">
          <a:extLst>
            <a:ext uri="{FF2B5EF4-FFF2-40B4-BE49-F238E27FC236}">
              <a16:creationId xmlns:a16="http://schemas.microsoft.com/office/drawing/2014/main" id="{00000000-0008-0000-2000-00000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6" name="Text Box 8">
          <a:extLst>
            <a:ext uri="{FF2B5EF4-FFF2-40B4-BE49-F238E27FC236}">
              <a16:creationId xmlns:a16="http://schemas.microsoft.com/office/drawing/2014/main" id="{00000000-0008-0000-2000-00000E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7" name="Text Box 9">
          <a:extLst>
            <a:ext uri="{FF2B5EF4-FFF2-40B4-BE49-F238E27FC236}">
              <a16:creationId xmlns:a16="http://schemas.microsoft.com/office/drawing/2014/main" id="{00000000-0008-0000-2000-00000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8" name="Text Box 10">
          <a:extLst>
            <a:ext uri="{FF2B5EF4-FFF2-40B4-BE49-F238E27FC236}">
              <a16:creationId xmlns:a16="http://schemas.microsoft.com/office/drawing/2014/main" id="{00000000-0008-0000-2000-00001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9" name="Text Box 1">
          <a:extLst>
            <a:ext uri="{FF2B5EF4-FFF2-40B4-BE49-F238E27FC236}">
              <a16:creationId xmlns:a16="http://schemas.microsoft.com/office/drawing/2014/main" id="{00000000-0008-0000-2000-000011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0" name="Text Box 2">
          <a:extLst>
            <a:ext uri="{FF2B5EF4-FFF2-40B4-BE49-F238E27FC236}">
              <a16:creationId xmlns:a16="http://schemas.microsoft.com/office/drawing/2014/main" id="{00000000-0008-0000-2000-000012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1" name="Text Box 1">
          <a:extLst>
            <a:ext uri="{FF2B5EF4-FFF2-40B4-BE49-F238E27FC236}">
              <a16:creationId xmlns:a16="http://schemas.microsoft.com/office/drawing/2014/main" id="{00000000-0008-0000-2000-00001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2" name="Text Box 2">
          <a:extLst>
            <a:ext uri="{FF2B5EF4-FFF2-40B4-BE49-F238E27FC236}">
              <a16:creationId xmlns:a16="http://schemas.microsoft.com/office/drawing/2014/main" id="{00000000-0008-0000-2000-000014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3" name="Text Box 3">
          <a:extLst>
            <a:ext uri="{FF2B5EF4-FFF2-40B4-BE49-F238E27FC236}">
              <a16:creationId xmlns:a16="http://schemas.microsoft.com/office/drawing/2014/main" id="{00000000-0008-0000-2000-00001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4" name="Text Box 4">
          <a:extLst>
            <a:ext uri="{FF2B5EF4-FFF2-40B4-BE49-F238E27FC236}">
              <a16:creationId xmlns:a16="http://schemas.microsoft.com/office/drawing/2014/main" id="{00000000-0008-0000-2000-00001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5" name="Text Box 5">
          <a:extLst>
            <a:ext uri="{FF2B5EF4-FFF2-40B4-BE49-F238E27FC236}">
              <a16:creationId xmlns:a16="http://schemas.microsoft.com/office/drawing/2014/main" id="{00000000-0008-0000-2000-000017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6" name="Text Box 6">
          <a:extLst>
            <a:ext uri="{FF2B5EF4-FFF2-40B4-BE49-F238E27FC236}">
              <a16:creationId xmlns:a16="http://schemas.microsoft.com/office/drawing/2014/main" id="{00000000-0008-0000-2000-00001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7" name="Text Box 8">
          <a:extLst>
            <a:ext uri="{FF2B5EF4-FFF2-40B4-BE49-F238E27FC236}">
              <a16:creationId xmlns:a16="http://schemas.microsoft.com/office/drawing/2014/main" id="{00000000-0008-0000-2000-00001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8" name="Text Box 9">
          <a:extLst>
            <a:ext uri="{FF2B5EF4-FFF2-40B4-BE49-F238E27FC236}">
              <a16:creationId xmlns:a16="http://schemas.microsoft.com/office/drawing/2014/main" id="{00000000-0008-0000-2000-00001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9" name="Text Box 10">
          <a:extLst>
            <a:ext uri="{FF2B5EF4-FFF2-40B4-BE49-F238E27FC236}">
              <a16:creationId xmlns:a16="http://schemas.microsoft.com/office/drawing/2014/main" id="{00000000-0008-0000-2000-00001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0" name="Text Box 1">
          <a:extLst>
            <a:ext uri="{FF2B5EF4-FFF2-40B4-BE49-F238E27FC236}">
              <a16:creationId xmlns:a16="http://schemas.microsoft.com/office/drawing/2014/main" id="{00000000-0008-0000-2000-00001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1" name="Text Box 2">
          <a:extLst>
            <a:ext uri="{FF2B5EF4-FFF2-40B4-BE49-F238E27FC236}">
              <a16:creationId xmlns:a16="http://schemas.microsoft.com/office/drawing/2014/main" id="{00000000-0008-0000-2000-00001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42" name="Text Box 8">
          <a:extLst>
            <a:ext uri="{FF2B5EF4-FFF2-40B4-BE49-F238E27FC236}">
              <a16:creationId xmlns:a16="http://schemas.microsoft.com/office/drawing/2014/main" id="{00000000-0008-0000-2000-00001E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43" name="Text Box 8">
          <a:extLst>
            <a:ext uri="{FF2B5EF4-FFF2-40B4-BE49-F238E27FC236}">
              <a16:creationId xmlns:a16="http://schemas.microsoft.com/office/drawing/2014/main" id="{00000000-0008-0000-2000-00001F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4" name="Text Box 1">
          <a:extLst>
            <a:ext uri="{FF2B5EF4-FFF2-40B4-BE49-F238E27FC236}">
              <a16:creationId xmlns:a16="http://schemas.microsoft.com/office/drawing/2014/main" id="{00000000-0008-0000-2000-00002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5" name="Text Box 2">
          <a:extLst>
            <a:ext uri="{FF2B5EF4-FFF2-40B4-BE49-F238E27FC236}">
              <a16:creationId xmlns:a16="http://schemas.microsoft.com/office/drawing/2014/main" id="{00000000-0008-0000-2000-000021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6" name="Text Box 3">
          <a:extLst>
            <a:ext uri="{FF2B5EF4-FFF2-40B4-BE49-F238E27FC236}">
              <a16:creationId xmlns:a16="http://schemas.microsoft.com/office/drawing/2014/main" id="{00000000-0008-0000-2000-000022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7" name="Text Box 4">
          <a:extLst>
            <a:ext uri="{FF2B5EF4-FFF2-40B4-BE49-F238E27FC236}">
              <a16:creationId xmlns:a16="http://schemas.microsoft.com/office/drawing/2014/main" id="{00000000-0008-0000-2000-00002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8" name="Text Box 5">
          <a:extLst>
            <a:ext uri="{FF2B5EF4-FFF2-40B4-BE49-F238E27FC236}">
              <a16:creationId xmlns:a16="http://schemas.microsoft.com/office/drawing/2014/main" id="{00000000-0008-0000-2000-000024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9" name="Text Box 6">
          <a:extLst>
            <a:ext uri="{FF2B5EF4-FFF2-40B4-BE49-F238E27FC236}">
              <a16:creationId xmlns:a16="http://schemas.microsoft.com/office/drawing/2014/main" id="{00000000-0008-0000-2000-00002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0" name="Text Box 8">
          <a:extLst>
            <a:ext uri="{FF2B5EF4-FFF2-40B4-BE49-F238E27FC236}">
              <a16:creationId xmlns:a16="http://schemas.microsoft.com/office/drawing/2014/main" id="{00000000-0008-0000-2000-00002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1" name="Text Box 9">
          <a:extLst>
            <a:ext uri="{FF2B5EF4-FFF2-40B4-BE49-F238E27FC236}">
              <a16:creationId xmlns:a16="http://schemas.microsoft.com/office/drawing/2014/main" id="{00000000-0008-0000-2000-000027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2" name="Text Box 10">
          <a:extLst>
            <a:ext uri="{FF2B5EF4-FFF2-40B4-BE49-F238E27FC236}">
              <a16:creationId xmlns:a16="http://schemas.microsoft.com/office/drawing/2014/main" id="{00000000-0008-0000-2000-00002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3" name="Text Box 1">
          <a:extLst>
            <a:ext uri="{FF2B5EF4-FFF2-40B4-BE49-F238E27FC236}">
              <a16:creationId xmlns:a16="http://schemas.microsoft.com/office/drawing/2014/main" id="{00000000-0008-0000-2000-00002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4" name="Text Box 2">
          <a:extLst>
            <a:ext uri="{FF2B5EF4-FFF2-40B4-BE49-F238E27FC236}">
              <a16:creationId xmlns:a16="http://schemas.microsoft.com/office/drawing/2014/main" id="{00000000-0008-0000-2000-00002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55" name="Text Box 8">
          <a:extLst>
            <a:ext uri="{FF2B5EF4-FFF2-40B4-BE49-F238E27FC236}">
              <a16:creationId xmlns:a16="http://schemas.microsoft.com/office/drawing/2014/main" id="{00000000-0008-0000-2000-00002B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6" name="Text Box 1">
          <a:extLst>
            <a:ext uri="{FF2B5EF4-FFF2-40B4-BE49-F238E27FC236}">
              <a16:creationId xmlns:a16="http://schemas.microsoft.com/office/drawing/2014/main" id="{00000000-0008-0000-2000-00002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7" name="Text Box 2">
          <a:extLst>
            <a:ext uri="{FF2B5EF4-FFF2-40B4-BE49-F238E27FC236}">
              <a16:creationId xmlns:a16="http://schemas.microsoft.com/office/drawing/2014/main" id="{00000000-0008-0000-2000-00002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8" name="Text Box 3">
          <a:extLst>
            <a:ext uri="{FF2B5EF4-FFF2-40B4-BE49-F238E27FC236}">
              <a16:creationId xmlns:a16="http://schemas.microsoft.com/office/drawing/2014/main" id="{00000000-0008-0000-2000-00002E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9" name="Text Box 4">
          <a:extLst>
            <a:ext uri="{FF2B5EF4-FFF2-40B4-BE49-F238E27FC236}">
              <a16:creationId xmlns:a16="http://schemas.microsoft.com/office/drawing/2014/main" id="{00000000-0008-0000-2000-00002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0" name="Text Box 5">
          <a:extLst>
            <a:ext uri="{FF2B5EF4-FFF2-40B4-BE49-F238E27FC236}">
              <a16:creationId xmlns:a16="http://schemas.microsoft.com/office/drawing/2014/main" id="{00000000-0008-0000-2000-00003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1" name="Text Box 6">
          <a:extLst>
            <a:ext uri="{FF2B5EF4-FFF2-40B4-BE49-F238E27FC236}">
              <a16:creationId xmlns:a16="http://schemas.microsoft.com/office/drawing/2014/main" id="{00000000-0008-0000-2000-000031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2" name="Text Box 8">
          <a:extLst>
            <a:ext uri="{FF2B5EF4-FFF2-40B4-BE49-F238E27FC236}">
              <a16:creationId xmlns:a16="http://schemas.microsoft.com/office/drawing/2014/main" id="{00000000-0008-0000-2000-000032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3" name="Text Box 9">
          <a:extLst>
            <a:ext uri="{FF2B5EF4-FFF2-40B4-BE49-F238E27FC236}">
              <a16:creationId xmlns:a16="http://schemas.microsoft.com/office/drawing/2014/main" id="{00000000-0008-0000-2000-00003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4" name="Text Box 10">
          <a:extLst>
            <a:ext uri="{FF2B5EF4-FFF2-40B4-BE49-F238E27FC236}">
              <a16:creationId xmlns:a16="http://schemas.microsoft.com/office/drawing/2014/main" id="{00000000-0008-0000-2000-000034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5" name="Text Box 1">
          <a:extLst>
            <a:ext uri="{FF2B5EF4-FFF2-40B4-BE49-F238E27FC236}">
              <a16:creationId xmlns:a16="http://schemas.microsoft.com/office/drawing/2014/main" id="{00000000-0008-0000-2000-00003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6" name="Text Box 2">
          <a:extLst>
            <a:ext uri="{FF2B5EF4-FFF2-40B4-BE49-F238E27FC236}">
              <a16:creationId xmlns:a16="http://schemas.microsoft.com/office/drawing/2014/main" id="{00000000-0008-0000-2000-00003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67" name="Text Box 8">
          <a:extLst>
            <a:ext uri="{FF2B5EF4-FFF2-40B4-BE49-F238E27FC236}">
              <a16:creationId xmlns:a16="http://schemas.microsoft.com/office/drawing/2014/main" id="{00000000-0008-0000-2000-000037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68" name="Text Box 8">
          <a:extLst>
            <a:ext uri="{FF2B5EF4-FFF2-40B4-BE49-F238E27FC236}">
              <a16:creationId xmlns:a16="http://schemas.microsoft.com/office/drawing/2014/main" id="{00000000-0008-0000-2000-000038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9" name="Text Box 1">
          <a:extLst>
            <a:ext uri="{FF2B5EF4-FFF2-40B4-BE49-F238E27FC236}">
              <a16:creationId xmlns:a16="http://schemas.microsoft.com/office/drawing/2014/main" id="{00000000-0008-0000-2000-00003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0" name="Text Box 2">
          <a:extLst>
            <a:ext uri="{FF2B5EF4-FFF2-40B4-BE49-F238E27FC236}">
              <a16:creationId xmlns:a16="http://schemas.microsoft.com/office/drawing/2014/main" id="{00000000-0008-0000-2000-00003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1" name="Text Box 3">
          <a:extLst>
            <a:ext uri="{FF2B5EF4-FFF2-40B4-BE49-F238E27FC236}">
              <a16:creationId xmlns:a16="http://schemas.microsoft.com/office/drawing/2014/main" id="{00000000-0008-0000-2000-00003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2" name="Text Box 4">
          <a:extLst>
            <a:ext uri="{FF2B5EF4-FFF2-40B4-BE49-F238E27FC236}">
              <a16:creationId xmlns:a16="http://schemas.microsoft.com/office/drawing/2014/main" id="{00000000-0008-0000-2000-00003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3" name="Text Box 5">
          <a:extLst>
            <a:ext uri="{FF2B5EF4-FFF2-40B4-BE49-F238E27FC236}">
              <a16:creationId xmlns:a16="http://schemas.microsoft.com/office/drawing/2014/main" id="{00000000-0008-0000-2000-00003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4" name="Text Box 6">
          <a:extLst>
            <a:ext uri="{FF2B5EF4-FFF2-40B4-BE49-F238E27FC236}">
              <a16:creationId xmlns:a16="http://schemas.microsoft.com/office/drawing/2014/main" id="{00000000-0008-0000-2000-00003E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5" name="Text Box 8">
          <a:extLst>
            <a:ext uri="{FF2B5EF4-FFF2-40B4-BE49-F238E27FC236}">
              <a16:creationId xmlns:a16="http://schemas.microsoft.com/office/drawing/2014/main" id="{00000000-0008-0000-2000-00003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6" name="Text Box 9">
          <a:extLst>
            <a:ext uri="{FF2B5EF4-FFF2-40B4-BE49-F238E27FC236}">
              <a16:creationId xmlns:a16="http://schemas.microsoft.com/office/drawing/2014/main" id="{00000000-0008-0000-2000-00004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7" name="Text Box 10">
          <a:extLst>
            <a:ext uri="{FF2B5EF4-FFF2-40B4-BE49-F238E27FC236}">
              <a16:creationId xmlns:a16="http://schemas.microsoft.com/office/drawing/2014/main" id="{00000000-0008-0000-2000-000041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8" name="Text Box 1">
          <a:extLst>
            <a:ext uri="{FF2B5EF4-FFF2-40B4-BE49-F238E27FC236}">
              <a16:creationId xmlns:a16="http://schemas.microsoft.com/office/drawing/2014/main" id="{00000000-0008-0000-2000-000042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9" name="Text Box 2">
          <a:extLst>
            <a:ext uri="{FF2B5EF4-FFF2-40B4-BE49-F238E27FC236}">
              <a16:creationId xmlns:a16="http://schemas.microsoft.com/office/drawing/2014/main" id="{00000000-0008-0000-2000-00004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80" name="Text Box 8">
          <a:extLst>
            <a:ext uri="{FF2B5EF4-FFF2-40B4-BE49-F238E27FC236}">
              <a16:creationId xmlns:a16="http://schemas.microsoft.com/office/drawing/2014/main" id="{00000000-0008-0000-2000-000044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1" name="Text Box 1">
          <a:extLst>
            <a:ext uri="{FF2B5EF4-FFF2-40B4-BE49-F238E27FC236}">
              <a16:creationId xmlns:a16="http://schemas.microsoft.com/office/drawing/2014/main" id="{00000000-0008-0000-2000-00004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2" name="Text Box 2">
          <a:extLst>
            <a:ext uri="{FF2B5EF4-FFF2-40B4-BE49-F238E27FC236}">
              <a16:creationId xmlns:a16="http://schemas.microsoft.com/office/drawing/2014/main" id="{00000000-0008-0000-2000-00004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3" name="Text Box 3">
          <a:extLst>
            <a:ext uri="{FF2B5EF4-FFF2-40B4-BE49-F238E27FC236}">
              <a16:creationId xmlns:a16="http://schemas.microsoft.com/office/drawing/2014/main" id="{00000000-0008-0000-2000-000047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4" name="Text Box 4">
          <a:extLst>
            <a:ext uri="{FF2B5EF4-FFF2-40B4-BE49-F238E27FC236}">
              <a16:creationId xmlns:a16="http://schemas.microsoft.com/office/drawing/2014/main" id="{00000000-0008-0000-2000-00004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5" name="Text Box 5">
          <a:extLst>
            <a:ext uri="{FF2B5EF4-FFF2-40B4-BE49-F238E27FC236}">
              <a16:creationId xmlns:a16="http://schemas.microsoft.com/office/drawing/2014/main" id="{00000000-0008-0000-2000-00004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6" name="Text Box 6">
          <a:extLst>
            <a:ext uri="{FF2B5EF4-FFF2-40B4-BE49-F238E27FC236}">
              <a16:creationId xmlns:a16="http://schemas.microsoft.com/office/drawing/2014/main" id="{00000000-0008-0000-2000-00004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7" name="Text Box 8">
          <a:extLst>
            <a:ext uri="{FF2B5EF4-FFF2-40B4-BE49-F238E27FC236}">
              <a16:creationId xmlns:a16="http://schemas.microsoft.com/office/drawing/2014/main" id="{00000000-0008-0000-2000-00004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8" name="Text Box 9">
          <a:extLst>
            <a:ext uri="{FF2B5EF4-FFF2-40B4-BE49-F238E27FC236}">
              <a16:creationId xmlns:a16="http://schemas.microsoft.com/office/drawing/2014/main" id="{00000000-0008-0000-2000-00004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518584</xdr:colOff>
      <xdr:row>46</xdr:row>
      <xdr:rowOff>52918</xdr:rowOff>
    </xdr:from>
    <xdr:ext cx="114300" cy="285750"/>
    <xdr:sp macro="" textlink="">
      <xdr:nvSpPr>
        <xdr:cNvPr id="589" name="Text Box 10">
          <a:extLst>
            <a:ext uri="{FF2B5EF4-FFF2-40B4-BE49-F238E27FC236}">
              <a16:creationId xmlns:a16="http://schemas.microsoft.com/office/drawing/2014/main" id="{00000000-0008-0000-2000-00004D020000}"/>
            </a:ext>
          </a:extLst>
        </xdr:cNvPr>
        <xdr:cNvSpPr txBox="1">
          <a:spLocks noChangeArrowheads="1"/>
        </xdr:cNvSpPr>
      </xdr:nvSpPr>
      <xdr:spPr bwMode="auto">
        <a:xfrm>
          <a:off x="7391824" y="8465398"/>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74083</xdr:colOff>
      <xdr:row>48</xdr:row>
      <xdr:rowOff>31749</xdr:rowOff>
    </xdr:from>
    <xdr:ext cx="114300" cy="285750"/>
    <xdr:sp macro="" textlink="">
      <xdr:nvSpPr>
        <xdr:cNvPr id="590" name="Text Box 1">
          <a:extLst>
            <a:ext uri="{FF2B5EF4-FFF2-40B4-BE49-F238E27FC236}">
              <a16:creationId xmlns:a16="http://schemas.microsoft.com/office/drawing/2014/main" id="{00000000-0008-0000-2000-00004E020000}"/>
            </a:ext>
          </a:extLst>
        </xdr:cNvPr>
        <xdr:cNvSpPr txBox="1">
          <a:spLocks noChangeArrowheads="1"/>
        </xdr:cNvSpPr>
      </xdr:nvSpPr>
      <xdr:spPr bwMode="auto">
        <a:xfrm>
          <a:off x="1323763" y="8809989"/>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1" name="Text Box 1">
          <a:extLst>
            <a:ext uri="{FF2B5EF4-FFF2-40B4-BE49-F238E27FC236}">
              <a16:creationId xmlns:a16="http://schemas.microsoft.com/office/drawing/2014/main" id="{00000000-0008-0000-2000-00004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2" name="Text Box 2">
          <a:extLst>
            <a:ext uri="{FF2B5EF4-FFF2-40B4-BE49-F238E27FC236}">
              <a16:creationId xmlns:a16="http://schemas.microsoft.com/office/drawing/2014/main" id="{00000000-0008-0000-2000-00005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3" name="Text Box 3">
          <a:extLst>
            <a:ext uri="{FF2B5EF4-FFF2-40B4-BE49-F238E27FC236}">
              <a16:creationId xmlns:a16="http://schemas.microsoft.com/office/drawing/2014/main" id="{00000000-0008-0000-2000-00005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4" name="Text Box 4">
          <a:extLst>
            <a:ext uri="{FF2B5EF4-FFF2-40B4-BE49-F238E27FC236}">
              <a16:creationId xmlns:a16="http://schemas.microsoft.com/office/drawing/2014/main" id="{00000000-0008-0000-2000-00005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5" name="Text Box 5">
          <a:extLst>
            <a:ext uri="{FF2B5EF4-FFF2-40B4-BE49-F238E27FC236}">
              <a16:creationId xmlns:a16="http://schemas.microsoft.com/office/drawing/2014/main" id="{00000000-0008-0000-2000-00005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6" name="Text Box 6">
          <a:extLst>
            <a:ext uri="{FF2B5EF4-FFF2-40B4-BE49-F238E27FC236}">
              <a16:creationId xmlns:a16="http://schemas.microsoft.com/office/drawing/2014/main" id="{00000000-0008-0000-2000-00005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7" name="Text Box 8">
          <a:extLst>
            <a:ext uri="{FF2B5EF4-FFF2-40B4-BE49-F238E27FC236}">
              <a16:creationId xmlns:a16="http://schemas.microsoft.com/office/drawing/2014/main" id="{00000000-0008-0000-2000-000055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8" name="Text Box 9">
          <a:extLst>
            <a:ext uri="{FF2B5EF4-FFF2-40B4-BE49-F238E27FC236}">
              <a16:creationId xmlns:a16="http://schemas.microsoft.com/office/drawing/2014/main" id="{00000000-0008-0000-2000-00005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9" name="Text Box 10">
          <a:extLst>
            <a:ext uri="{FF2B5EF4-FFF2-40B4-BE49-F238E27FC236}">
              <a16:creationId xmlns:a16="http://schemas.microsoft.com/office/drawing/2014/main" id="{00000000-0008-0000-2000-00005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0" name="Text Box 1">
          <a:extLst>
            <a:ext uri="{FF2B5EF4-FFF2-40B4-BE49-F238E27FC236}">
              <a16:creationId xmlns:a16="http://schemas.microsoft.com/office/drawing/2014/main" id="{00000000-0008-0000-2000-000058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1" name="Text Box 2">
          <a:extLst>
            <a:ext uri="{FF2B5EF4-FFF2-40B4-BE49-F238E27FC236}">
              <a16:creationId xmlns:a16="http://schemas.microsoft.com/office/drawing/2014/main" id="{00000000-0008-0000-2000-000059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2" name="Text Box 1">
          <a:extLst>
            <a:ext uri="{FF2B5EF4-FFF2-40B4-BE49-F238E27FC236}">
              <a16:creationId xmlns:a16="http://schemas.microsoft.com/office/drawing/2014/main" id="{00000000-0008-0000-2000-00005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3" name="Text Box 2">
          <a:extLst>
            <a:ext uri="{FF2B5EF4-FFF2-40B4-BE49-F238E27FC236}">
              <a16:creationId xmlns:a16="http://schemas.microsoft.com/office/drawing/2014/main" id="{00000000-0008-0000-2000-00005B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4" name="Text Box 3">
          <a:extLst>
            <a:ext uri="{FF2B5EF4-FFF2-40B4-BE49-F238E27FC236}">
              <a16:creationId xmlns:a16="http://schemas.microsoft.com/office/drawing/2014/main" id="{00000000-0008-0000-2000-00005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5" name="Text Box 4">
          <a:extLst>
            <a:ext uri="{FF2B5EF4-FFF2-40B4-BE49-F238E27FC236}">
              <a16:creationId xmlns:a16="http://schemas.microsoft.com/office/drawing/2014/main" id="{00000000-0008-0000-2000-00005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6" name="Text Box 5">
          <a:extLst>
            <a:ext uri="{FF2B5EF4-FFF2-40B4-BE49-F238E27FC236}">
              <a16:creationId xmlns:a16="http://schemas.microsoft.com/office/drawing/2014/main" id="{00000000-0008-0000-2000-00005E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7" name="Text Box 6">
          <a:extLst>
            <a:ext uri="{FF2B5EF4-FFF2-40B4-BE49-F238E27FC236}">
              <a16:creationId xmlns:a16="http://schemas.microsoft.com/office/drawing/2014/main" id="{00000000-0008-0000-2000-00005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8" name="Text Box 8">
          <a:extLst>
            <a:ext uri="{FF2B5EF4-FFF2-40B4-BE49-F238E27FC236}">
              <a16:creationId xmlns:a16="http://schemas.microsoft.com/office/drawing/2014/main" id="{00000000-0008-0000-2000-00006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9" name="Text Box 9">
          <a:extLst>
            <a:ext uri="{FF2B5EF4-FFF2-40B4-BE49-F238E27FC236}">
              <a16:creationId xmlns:a16="http://schemas.microsoft.com/office/drawing/2014/main" id="{00000000-0008-0000-2000-00006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0" name="Text Box 10">
          <a:extLst>
            <a:ext uri="{FF2B5EF4-FFF2-40B4-BE49-F238E27FC236}">
              <a16:creationId xmlns:a16="http://schemas.microsoft.com/office/drawing/2014/main" id="{00000000-0008-0000-2000-00006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1" name="Text Box 1">
          <a:extLst>
            <a:ext uri="{FF2B5EF4-FFF2-40B4-BE49-F238E27FC236}">
              <a16:creationId xmlns:a16="http://schemas.microsoft.com/office/drawing/2014/main" id="{00000000-0008-0000-2000-00006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2" name="Text Box 2">
          <a:extLst>
            <a:ext uri="{FF2B5EF4-FFF2-40B4-BE49-F238E27FC236}">
              <a16:creationId xmlns:a16="http://schemas.microsoft.com/office/drawing/2014/main" id="{00000000-0008-0000-2000-00006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13" name="Text Box 8">
          <a:extLst>
            <a:ext uri="{FF2B5EF4-FFF2-40B4-BE49-F238E27FC236}">
              <a16:creationId xmlns:a16="http://schemas.microsoft.com/office/drawing/2014/main" id="{00000000-0008-0000-2000-000065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14" name="Text Box 8">
          <a:extLst>
            <a:ext uri="{FF2B5EF4-FFF2-40B4-BE49-F238E27FC236}">
              <a16:creationId xmlns:a16="http://schemas.microsoft.com/office/drawing/2014/main" id="{00000000-0008-0000-2000-000066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5" name="Text Box 1">
          <a:extLst>
            <a:ext uri="{FF2B5EF4-FFF2-40B4-BE49-F238E27FC236}">
              <a16:creationId xmlns:a16="http://schemas.microsoft.com/office/drawing/2014/main" id="{00000000-0008-0000-2000-00006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6" name="Text Box 2">
          <a:extLst>
            <a:ext uri="{FF2B5EF4-FFF2-40B4-BE49-F238E27FC236}">
              <a16:creationId xmlns:a16="http://schemas.microsoft.com/office/drawing/2014/main" id="{00000000-0008-0000-2000-000068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7" name="Text Box 3">
          <a:extLst>
            <a:ext uri="{FF2B5EF4-FFF2-40B4-BE49-F238E27FC236}">
              <a16:creationId xmlns:a16="http://schemas.microsoft.com/office/drawing/2014/main" id="{00000000-0008-0000-2000-000069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8" name="Text Box 4">
          <a:extLst>
            <a:ext uri="{FF2B5EF4-FFF2-40B4-BE49-F238E27FC236}">
              <a16:creationId xmlns:a16="http://schemas.microsoft.com/office/drawing/2014/main" id="{00000000-0008-0000-2000-00006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9" name="Text Box 5">
          <a:extLst>
            <a:ext uri="{FF2B5EF4-FFF2-40B4-BE49-F238E27FC236}">
              <a16:creationId xmlns:a16="http://schemas.microsoft.com/office/drawing/2014/main" id="{00000000-0008-0000-2000-00006B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0" name="Text Box 6">
          <a:extLst>
            <a:ext uri="{FF2B5EF4-FFF2-40B4-BE49-F238E27FC236}">
              <a16:creationId xmlns:a16="http://schemas.microsoft.com/office/drawing/2014/main" id="{00000000-0008-0000-2000-00006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1" name="Text Box 8">
          <a:extLst>
            <a:ext uri="{FF2B5EF4-FFF2-40B4-BE49-F238E27FC236}">
              <a16:creationId xmlns:a16="http://schemas.microsoft.com/office/drawing/2014/main" id="{00000000-0008-0000-2000-00006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2" name="Text Box 9">
          <a:extLst>
            <a:ext uri="{FF2B5EF4-FFF2-40B4-BE49-F238E27FC236}">
              <a16:creationId xmlns:a16="http://schemas.microsoft.com/office/drawing/2014/main" id="{00000000-0008-0000-2000-00006E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3" name="Text Box 10">
          <a:extLst>
            <a:ext uri="{FF2B5EF4-FFF2-40B4-BE49-F238E27FC236}">
              <a16:creationId xmlns:a16="http://schemas.microsoft.com/office/drawing/2014/main" id="{00000000-0008-0000-2000-00006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4" name="Text Box 1">
          <a:extLst>
            <a:ext uri="{FF2B5EF4-FFF2-40B4-BE49-F238E27FC236}">
              <a16:creationId xmlns:a16="http://schemas.microsoft.com/office/drawing/2014/main" id="{00000000-0008-0000-2000-00007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5" name="Text Box 2">
          <a:extLst>
            <a:ext uri="{FF2B5EF4-FFF2-40B4-BE49-F238E27FC236}">
              <a16:creationId xmlns:a16="http://schemas.microsoft.com/office/drawing/2014/main" id="{00000000-0008-0000-2000-00007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26" name="Text Box 8">
          <a:extLst>
            <a:ext uri="{FF2B5EF4-FFF2-40B4-BE49-F238E27FC236}">
              <a16:creationId xmlns:a16="http://schemas.microsoft.com/office/drawing/2014/main" id="{00000000-0008-0000-2000-000072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7" name="Text Box 1">
          <a:extLst>
            <a:ext uri="{FF2B5EF4-FFF2-40B4-BE49-F238E27FC236}">
              <a16:creationId xmlns:a16="http://schemas.microsoft.com/office/drawing/2014/main" id="{00000000-0008-0000-2000-00007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8" name="Text Box 2">
          <a:extLst>
            <a:ext uri="{FF2B5EF4-FFF2-40B4-BE49-F238E27FC236}">
              <a16:creationId xmlns:a16="http://schemas.microsoft.com/office/drawing/2014/main" id="{00000000-0008-0000-2000-00007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9" name="Text Box 3">
          <a:extLst>
            <a:ext uri="{FF2B5EF4-FFF2-40B4-BE49-F238E27FC236}">
              <a16:creationId xmlns:a16="http://schemas.microsoft.com/office/drawing/2014/main" id="{00000000-0008-0000-2000-000075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0" name="Text Box 4">
          <a:extLst>
            <a:ext uri="{FF2B5EF4-FFF2-40B4-BE49-F238E27FC236}">
              <a16:creationId xmlns:a16="http://schemas.microsoft.com/office/drawing/2014/main" id="{00000000-0008-0000-2000-00007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1" name="Text Box 5">
          <a:extLst>
            <a:ext uri="{FF2B5EF4-FFF2-40B4-BE49-F238E27FC236}">
              <a16:creationId xmlns:a16="http://schemas.microsoft.com/office/drawing/2014/main" id="{00000000-0008-0000-2000-00007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2" name="Text Box 6">
          <a:extLst>
            <a:ext uri="{FF2B5EF4-FFF2-40B4-BE49-F238E27FC236}">
              <a16:creationId xmlns:a16="http://schemas.microsoft.com/office/drawing/2014/main" id="{00000000-0008-0000-2000-000078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3" name="Text Box 8">
          <a:extLst>
            <a:ext uri="{FF2B5EF4-FFF2-40B4-BE49-F238E27FC236}">
              <a16:creationId xmlns:a16="http://schemas.microsoft.com/office/drawing/2014/main" id="{00000000-0008-0000-2000-000079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4" name="Text Box 9">
          <a:extLst>
            <a:ext uri="{FF2B5EF4-FFF2-40B4-BE49-F238E27FC236}">
              <a16:creationId xmlns:a16="http://schemas.microsoft.com/office/drawing/2014/main" id="{00000000-0008-0000-2000-00007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5" name="Text Box 10">
          <a:extLst>
            <a:ext uri="{FF2B5EF4-FFF2-40B4-BE49-F238E27FC236}">
              <a16:creationId xmlns:a16="http://schemas.microsoft.com/office/drawing/2014/main" id="{00000000-0008-0000-2000-00007B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6" name="Text Box 1">
          <a:extLst>
            <a:ext uri="{FF2B5EF4-FFF2-40B4-BE49-F238E27FC236}">
              <a16:creationId xmlns:a16="http://schemas.microsoft.com/office/drawing/2014/main" id="{00000000-0008-0000-2000-00007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7" name="Text Box 2">
          <a:extLst>
            <a:ext uri="{FF2B5EF4-FFF2-40B4-BE49-F238E27FC236}">
              <a16:creationId xmlns:a16="http://schemas.microsoft.com/office/drawing/2014/main" id="{00000000-0008-0000-2000-00007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38" name="Text Box 8">
          <a:extLst>
            <a:ext uri="{FF2B5EF4-FFF2-40B4-BE49-F238E27FC236}">
              <a16:creationId xmlns:a16="http://schemas.microsoft.com/office/drawing/2014/main" id="{00000000-0008-0000-2000-00007E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39" name="Text Box 8">
          <a:extLst>
            <a:ext uri="{FF2B5EF4-FFF2-40B4-BE49-F238E27FC236}">
              <a16:creationId xmlns:a16="http://schemas.microsoft.com/office/drawing/2014/main" id="{00000000-0008-0000-2000-00007F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0" name="Text Box 1">
          <a:extLst>
            <a:ext uri="{FF2B5EF4-FFF2-40B4-BE49-F238E27FC236}">
              <a16:creationId xmlns:a16="http://schemas.microsoft.com/office/drawing/2014/main" id="{00000000-0008-0000-2000-00008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1" name="Text Box 2">
          <a:extLst>
            <a:ext uri="{FF2B5EF4-FFF2-40B4-BE49-F238E27FC236}">
              <a16:creationId xmlns:a16="http://schemas.microsoft.com/office/drawing/2014/main" id="{00000000-0008-0000-2000-00008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2" name="Text Box 3">
          <a:extLst>
            <a:ext uri="{FF2B5EF4-FFF2-40B4-BE49-F238E27FC236}">
              <a16:creationId xmlns:a16="http://schemas.microsoft.com/office/drawing/2014/main" id="{00000000-0008-0000-2000-00008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3" name="Text Box 4">
          <a:extLst>
            <a:ext uri="{FF2B5EF4-FFF2-40B4-BE49-F238E27FC236}">
              <a16:creationId xmlns:a16="http://schemas.microsoft.com/office/drawing/2014/main" id="{00000000-0008-0000-2000-00008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4" name="Text Box 5">
          <a:extLst>
            <a:ext uri="{FF2B5EF4-FFF2-40B4-BE49-F238E27FC236}">
              <a16:creationId xmlns:a16="http://schemas.microsoft.com/office/drawing/2014/main" id="{00000000-0008-0000-2000-00008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5" name="Text Box 6">
          <a:extLst>
            <a:ext uri="{FF2B5EF4-FFF2-40B4-BE49-F238E27FC236}">
              <a16:creationId xmlns:a16="http://schemas.microsoft.com/office/drawing/2014/main" id="{00000000-0008-0000-2000-000085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6" name="Text Box 8">
          <a:extLst>
            <a:ext uri="{FF2B5EF4-FFF2-40B4-BE49-F238E27FC236}">
              <a16:creationId xmlns:a16="http://schemas.microsoft.com/office/drawing/2014/main" id="{00000000-0008-0000-2000-00008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7" name="Text Box 9">
          <a:extLst>
            <a:ext uri="{FF2B5EF4-FFF2-40B4-BE49-F238E27FC236}">
              <a16:creationId xmlns:a16="http://schemas.microsoft.com/office/drawing/2014/main" id="{00000000-0008-0000-2000-00008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8" name="Text Box 10">
          <a:extLst>
            <a:ext uri="{FF2B5EF4-FFF2-40B4-BE49-F238E27FC236}">
              <a16:creationId xmlns:a16="http://schemas.microsoft.com/office/drawing/2014/main" id="{00000000-0008-0000-2000-000088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9" name="Text Box 1">
          <a:extLst>
            <a:ext uri="{FF2B5EF4-FFF2-40B4-BE49-F238E27FC236}">
              <a16:creationId xmlns:a16="http://schemas.microsoft.com/office/drawing/2014/main" id="{00000000-0008-0000-2000-000089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0" name="Text Box 2">
          <a:extLst>
            <a:ext uri="{FF2B5EF4-FFF2-40B4-BE49-F238E27FC236}">
              <a16:creationId xmlns:a16="http://schemas.microsoft.com/office/drawing/2014/main" id="{00000000-0008-0000-2000-00008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51" name="Text Box 8">
          <a:extLst>
            <a:ext uri="{FF2B5EF4-FFF2-40B4-BE49-F238E27FC236}">
              <a16:creationId xmlns:a16="http://schemas.microsoft.com/office/drawing/2014/main" id="{00000000-0008-0000-2000-00008B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2" name="Text Box 1">
          <a:extLst>
            <a:ext uri="{FF2B5EF4-FFF2-40B4-BE49-F238E27FC236}">
              <a16:creationId xmlns:a16="http://schemas.microsoft.com/office/drawing/2014/main" id="{00000000-0008-0000-2000-00008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3" name="Text Box 2">
          <a:extLst>
            <a:ext uri="{FF2B5EF4-FFF2-40B4-BE49-F238E27FC236}">
              <a16:creationId xmlns:a16="http://schemas.microsoft.com/office/drawing/2014/main" id="{00000000-0008-0000-2000-00008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4" name="Text Box 3">
          <a:extLst>
            <a:ext uri="{FF2B5EF4-FFF2-40B4-BE49-F238E27FC236}">
              <a16:creationId xmlns:a16="http://schemas.microsoft.com/office/drawing/2014/main" id="{00000000-0008-0000-2000-00008E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5" name="Text Box 4">
          <a:extLst>
            <a:ext uri="{FF2B5EF4-FFF2-40B4-BE49-F238E27FC236}">
              <a16:creationId xmlns:a16="http://schemas.microsoft.com/office/drawing/2014/main" id="{00000000-0008-0000-2000-00008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6" name="Text Box 5">
          <a:extLst>
            <a:ext uri="{FF2B5EF4-FFF2-40B4-BE49-F238E27FC236}">
              <a16:creationId xmlns:a16="http://schemas.microsoft.com/office/drawing/2014/main" id="{00000000-0008-0000-2000-00009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7" name="Text Box 6">
          <a:extLst>
            <a:ext uri="{FF2B5EF4-FFF2-40B4-BE49-F238E27FC236}">
              <a16:creationId xmlns:a16="http://schemas.microsoft.com/office/drawing/2014/main" id="{00000000-0008-0000-2000-00009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8" name="Text Box 8">
          <a:extLst>
            <a:ext uri="{FF2B5EF4-FFF2-40B4-BE49-F238E27FC236}">
              <a16:creationId xmlns:a16="http://schemas.microsoft.com/office/drawing/2014/main" id="{00000000-0008-0000-2000-00009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9" name="Text Box 9">
          <a:extLst>
            <a:ext uri="{FF2B5EF4-FFF2-40B4-BE49-F238E27FC236}">
              <a16:creationId xmlns:a16="http://schemas.microsoft.com/office/drawing/2014/main" id="{00000000-0008-0000-2000-00009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60" name="Text Box 10">
          <a:extLst>
            <a:ext uri="{FF2B5EF4-FFF2-40B4-BE49-F238E27FC236}">
              <a16:creationId xmlns:a16="http://schemas.microsoft.com/office/drawing/2014/main" id="{00000000-0008-0000-2000-00009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127000</xdr:colOff>
      <xdr:row>51</xdr:row>
      <xdr:rowOff>116417</xdr:rowOff>
    </xdr:from>
    <xdr:ext cx="114300" cy="285750"/>
    <xdr:sp macro="" textlink="">
      <xdr:nvSpPr>
        <xdr:cNvPr id="661" name="Text Box 1">
          <a:extLst>
            <a:ext uri="{FF2B5EF4-FFF2-40B4-BE49-F238E27FC236}">
              <a16:creationId xmlns:a16="http://schemas.microsoft.com/office/drawing/2014/main" id="{00000000-0008-0000-2000-000095020000}"/>
            </a:ext>
          </a:extLst>
        </xdr:cNvPr>
        <xdr:cNvSpPr txBox="1">
          <a:spLocks noChangeArrowheads="1"/>
        </xdr:cNvSpPr>
      </xdr:nvSpPr>
      <xdr:spPr bwMode="auto">
        <a:xfrm>
          <a:off x="1376680" y="944329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2" name="Text Box 1">
          <a:extLst>
            <a:ext uri="{FF2B5EF4-FFF2-40B4-BE49-F238E27FC236}">
              <a16:creationId xmlns:a16="http://schemas.microsoft.com/office/drawing/2014/main" id="{00000000-0008-0000-2000-00009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3" name="Text Box 2">
          <a:extLst>
            <a:ext uri="{FF2B5EF4-FFF2-40B4-BE49-F238E27FC236}">
              <a16:creationId xmlns:a16="http://schemas.microsoft.com/office/drawing/2014/main" id="{00000000-0008-0000-2000-00009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4" name="Text Box 3">
          <a:extLst>
            <a:ext uri="{FF2B5EF4-FFF2-40B4-BE49-F238E27FC236}">
              <a16:creationId xmlns:a16="http://schemas.microsoft.com/office/drawing/2014/main" id="{00000000-0008-0000-2000-00009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5" name="Text Box 4">
          <a:extLst>
            <a:ext uri="{FF2B5EF4-FFF2-40B4-BE49-F238E27FC236}">
              <a16:creationId xmlns:a16="http://schemas.microsoft.com/office/drawing/2014/main" id="{00000000-0008-0000-2000-00009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6" name="Text Box 5">
          <a:extLst>
            <a:ext uri="{FF2B5EF4-FFF2-40B4-BE49-F238E27FC236}">
              <a16:creationId xmlns:a16="http://schemas.microsoft.com/office/drawing/2014/main" id="{00000000-0008-0000-2000-00009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7" name="Text Box 6">
          <a:extLst>
            <a:ext uri="{FF2B5EF4-FFF2-40B4-BE49-F238E27FC236}">
              <a16:creationId xmlns:a16="http://schemas.microsoft.com/office/drawing/2014/main" id="{00000000-0008-0000-2000-00009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8" name="Text Box 8">
          <a:extLst>
            <a:ext uri="{FF2B5EF4-FFF2-40B4-BE49-F238E27FC236}">
              <a16:creationId xmlns:a16="http://schemas.microsoft.com/office/drawing/2014/main" id="{00000000-0008-0000-2000-00009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9" name="Text Box 9">
          <a:extLst>
            <a:ext uri="{FF2B5EF4-FFF2-40B4-BE49-F238E27FC236}">
              <a16:creationId xmlns:a16="http://schemas.microsoft.com/office/drawing/2014/main" id="{00000000-0008-0000-2000-00009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0" name="Text Box 10">
          <a:extLst>
            <a:ext uri="{FF2B5EF4-FFF2-40B4-BE49-F238E27FC236}">
              <a16:creationId xmlns:a16="http://schemas.microsoft.com/office/drawing/2014/main" id="{00000000-0008-0000-2000-00009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1" name="Text Box 1">
          <a:extLst>
            <a:ext uri="{FF2B5EF4-FFF2-40B4-BE49-F238E27FC236}">
              <a16:creationId xmlns:a16="http://schemas.microsoft.com/office/drawing/2014/main" id="{00000000-0008-0000-2000-00009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2" name="Text Box 2">
          <a:extLst>
            <a:ext uri="{FF2B5EF4-FFF2-40B4-BE49-F238E27FC236}">
              <a16:creationId xmlns:a16="http://schemas.microsoft.com/office/drawing/2014/main" id="{00000000-0008-0000-2000-0000A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3" name="Text Box 1">
          <a:extLst>
            <a:ext uri="{FF2B5EF4-FFF2-40B4-BE49-F238E27FC236}">
              <a16:creationId xmlns:a16="http://schemas.microsoft.com/office/drawing/2014/main" id="{00000000-0008-0000-2000-0000A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4" name="Text Box 2">
          <a:extLst>
            <a:ext uri="{FF2B5EF4-FFF2-40B4-BE49-F238E27FC236}">
              <a16:creationId xmlns:a16="http://schemas.microsoft.com/office/drawing/2014/main" id="{00000000-0008-0000-2000-0000A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5" name="Text Box 3">
          <a:extLst>
            <a:ext uri="{FF2B5EF4-FFF2-40B4-BE49-F238E27FC236}">
              <a16:creationId xmlns:a16="http://schemas.microsoft.com/office/drawing/2014/main" id="{00000000-0008-0000-2000-0000A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6" name="Text Box 4">
          <a:extLst>
            <a:ext uri="{FF2B5EF4-FFF2-40B4-BE49-F238E27FC236}">
              <a16:creationId xmlns:a16="http://schemas.microsoft.com/office/drawing/2014/main" id="{00000000-0008-0000-2000-0000A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7" name="Text Box 5">
          <a:extLst>
            <a:ext uri="{FF2B5EF4-FFF2-40B4-BE49-F238E27FC236}">
              <a16:creationId xmlns:a16="http://schemas.microsoft.com/office/drawing/2014/main" id="{00000000-0008-0000-2000-0000A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8" name="Text Box 6">
          <a:extLst>
            <a:ext uri="{FF2B5EF4-FFF2-40B4-BE49-F238E27FC236}">
              <a16:creationId xmlns:a16="http://schemas.microsoft.com/office/drawing/2014/main" id="{00000000-0008-0000-2000-0000A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9" name="Text Box 8">
          <a:extLst>
            <a:ext uri="{FF2B5EF4-FFF2-40B4-BE49-F238E27FC236}">
              <a16:creationId xmlns:a16="http://schemas.microsoft.com/office/drawing/2014/main" id="{00000000-0008-0000-2000-0000A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0" name="Text Box 9">
          <a:extLst>
            <a:ext uri="{FF2B5EF4-FFF2-40B4-BE49-F238E27FC236}">
              <a16:creationId xmlns:a16="http://schemas.microsoft.com/office/drawing/2014/main" id="{00000000-0008-0000-2000-0000A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1" name="Text Box 10">
          <a:extLst>
            <a:ext uri="{FF2B5EF4-FFF2-40B4-BE49-F238E27FC236}">
              <a16:creationId xmlns:a16="http://schemas.microsoft.com/office/drawing/2014/main" id="{00000000-0008-0000-2000-0000A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2" name="Text Box 1">
          <a:extLst>
            <a:ext uri="{FF2B5EF4-FFF2-40B4-BE49-F238E27FC236}">
              <a16:creationId xmlns:a16="http://schemas.microsoft.com/office/drawing/2014/main" id="{00000000-0008-0000-2000-0000A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3" name="Text Box 2">
          <a:extLst>
            <a:ext uri="{FF2B5EF4-FFF2-40B4-BE49-F238E27FC236}">
              <a16:creationId xmlns:a16="http://schemas.microsoft.com/office/drawing/2014/main" id="{00000000-0008-0000-2000-0000A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4" name="Text Box 1">
          <a:extLst>
            <a:ext uri="{FF2B5EF4-FFF2-40B4-BE49-F238E27FC236}">
              <a16:creationId xmlns:a16="http://schemas.microsoft.com/office/drawing/2014/main" id="{00000000-0008-0000-2000-0000A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5" name="Text Box 2">
          <a:extLst>
            <a:ext uri="{FF2B5EF4-FFF2-40B4-BE49-F238E27FC236}">
              <a16:creationId xmlns:a16="http://schemas.microsoft.com/office/drawing/2014/main" id="{00000000-0008-0000-2000-0000A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6" name="Text Box 3">
          <a:extLst>
            <a:ext uri="{FF2B5EF4-FFF2-40B4-BE49-F238E27FC236}">
              <a16:creationId xmlns:a16="http://schemas.microsoft.com/office/drawing/2014/main" id="{00000000-0008-0000-2000-0000A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7" name="Text Box 4">
          <a:extLst>
            <a:ext uri="{FF2B5EF4-FFF2-40B4-BE49-F238E27FC236}">
              <a16:creationId xmlns:a16="http://schemas.microsoft.com/office/drawing/2014/main" id="{00000000-0008-0000-2000-0000A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8" name="Text Box 5">
          <a:extLst>
            <a:ext uri="{FF2B5EF4-FFF2-40B4-BE49-F238E27FC236}">
              <a16:creationId xmlns:a16="http://schemas.microsoft.com/office/drawing/2014/main" id="{00000000-0008-0000-2000-0000B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9" name="Text Box 6">
          <a:extLst>
            <a:ext uri="{FF2B5EF4-FFF2-40B4-BE49-F238E27FC236}">
              <a16:creationId xmlns:a16="http://schemas.microsoft.com/office/drawing/2014/main" id="{00000000-0008-0000-2000-0000B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0" name="Text Box 8">
          <a:extLst>
            <a:ext uri="{FF2B5EF4-FFF2-40B4-BE49-F238E27FC236}">
              <a16:creationId xmlns:a16="http://schemas.microsoft.com/office/drawing/2014/main" id="{00000000-0008-0000-2000-0000B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1" name="Text Box 9">
          <a:extLst>
            <a:ext uri="{FF2B5EF4-FFF2-40B4-BE49-F238E27FC236}">
              <a16:creationId xmlns:a16="http://schemas.microsoft.com/office/drawing/2014/main" id="{00000000-0008-0000-2000-0000B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2" name="Text Box 10">
          <a:extLst>
            <a:ext uri="{FF2B5EF4-FFF2-40B4-BE49-F238E27FC236}">
              <a16:creationId xmlns:a16="http://schemas.microsoft.com/office/drawing/2014/main" id="{00000000-0008-0000-2000-0000B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3" name="Text Box 1">
          <a:extLst>
            <a:ext uri="{FF2B5EF4-FFF2-40B4-BE49-F238E27FC236}">
              <a16:creationId xmlns:a16="http://schemas.microsoft.com/office/drawing/2014/main" id="{00000000-0008-0000-2000-0000B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4" name="Text Box 2">
          <a:extLst>
            <a:ext uri="{FF2B5EF4-FFF2-40B4-BE49-F238E27FC236}">
              <a16:creationId xmlns:a16="http://schemas.microsoft.com/office/drawing/2014/main" id="{00000000-0008-0000-2000-0000B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5" name="Text Box 1">
          <a:extLst>
            <a:ext uri="{FF2B5EF4-FFF2-40B4-BE49-F238E27FC236}">
              <a16:creationId xmlns:a16="http://schemas.microsoft.com/office/drawing/2014/main" id="{00000000-0008-0000-2000-0000B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6" name="Text Box 2">
          <a:extLst>
            <a:ext uri="{FF2B5EF4-FFF2-40B4-BE49-F238E27FC236}">
              <a16:creationId xmlns:a16="http://schemas.microsoft.com/office/drawing/2014/main" id="{00000000-0008-0000-2000-0000B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7" name="Text Box 3">
          <a:extLst>
            <a:ext uri="{FF2B5EF4-FFF2-40B4-BE49-F238E27FC236}">
              <a16:creationId xmlns:a16="http://schemas.microsoft.com/office/drawing/2014/main" id="{00000000-0008-0000-2000-0000B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8" name="Text Box 4">
          <a:extLst>
            <a:ext uri="{FF2B5EF4-FFF2-40B4-BE49-F238E27FC236}">
              <a16:creationId xmlns:a16="http://schemas.microsoft.com/office/drawing/2014/main" id="{00000000-0008-0000-2000-0000B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9" name="Text Box 5">
          <a:extLst>
            <a:ext uri="{FF2B5EF4-FFF2-40B4-BE49-F238E27FC236}">
              <a16:creationId xmlns:a16="http://schemas.microsoft.com/office/drawing/2014/main" id="{00000000-0008-0000-2000-0000B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0" name="Text Box 6">
          <a:extLst>
            <a:ext uri="{FF2B5EF4-FFF2-40B4-BE49-F238E27FC236}">
              <a16:creationId xmlns:a16="http://schemas.microsoft.com/office/drawing/2014/main" id="{00000000-0008-0000-2000-0000B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1" name="Text Box 8">
          <a:extLst>
            <a:ext uri="{FF2B5EF4-FFF2-40B4-BE49-F238E27FC236}">
              <a16:creationId xmlns:a16="http://schemas.microsoft.com/office/drawing/2014/main" id="{00000000-0008-0000-2000-0000B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2" name="Text Box 9">
          <a:extLst>
            <a:ext uri="{FF2B5EF4-FFF2-40B4-BE49-F238E27FC236}">
              <a16:creationId xmlns:a16="http://schemas.microsoft.com/office/drawing/2014/main" id="{00000000-0008-0000-2000-0000B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3" name="Text Box 10">
          <a:extLst>
            <a:ext uri="{FF2B5EF4-FFF2-40B4-BE49-F238E27FC236}">
              <a16:creationId xmlns:a16="http://schemas.microsoft.com/office/drawing/2014/main" id="{00000000-0008-0000-2000-0000B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4" name="Text Box 1">
          <a:extLst>
            <a:ext uri="{FF2B5EF4-FFF2-40B4-BE49-F238E27FC236}">
              <a16:creationId xmlns:a16="http://schemas.microsoft.com/office/drawing/2014/main" id="{00000000-0008-0000-2000-0000C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5" name="Text Box 2">
          <a:extLst>
            <a:ext uri="{FF2B5EF4-FFF2-40B4-BE49-F238E27FC236}">
              <a16:creationId xmlns:a16="http://schemas.microsoft.com/office/drawing/2014/main" id="{00000000-0008-0000-2000-0000C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6" name="Text Box 1">
          <a:extLst>
            <a:ext uri="{FF2B5EF4-FFF2-40B4-BE49-F238E27FC236}">
              <a16:creationId xmlns:a16="http://schemas.microsoft.com/office/drawing/2014/main" id="{00000000-0008-0000-2000-0000C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7" name="Text Box 2">
          <a:extLst>
            <a:ext uri="{FF2B5EF4-FFF2-40B4-BE49-F238E27FC236}">
              <a16:creationId xmlns:a16="http://schemas.microsoft.com/office/drawing/2014/main" id="{00000000-0008-0000-2000-0000C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8" name="Text Box 3">
          <a:extLst>
            <a:ext uri="{FF2B5EF4-FFF2-40B4-BE49-F238E27FC236}">
              <a16:creationId xmlns:a16="http://schemas.microsoft.com/office/drawing/2014/main" id="{00000000-0008-0000-2000-0000C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9" name="Text Box 4">
          <a:extLst>
            <a:ext uri="{FF2B5EF4-FFF2-40B4-BE49-F238E27FC236}">
              <a16:creationId xmlns:a16="http://schemas.microsoft.com/office/drawing/2014/main" id="{00000000-0008-0000-2000-0000C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0" name="Text Box 5">
          <a:extLst>
            <a:ext uri="{FF2B5EF4-FFF2-40B4-BE49-F238E27FC236}">
              <a16:creationId xmlns:a16="http://schemas.microsoft.com/office/drawing/2014/main" id="{00000000-0008-0000-2000-0000C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1" name="Text Box 6">
          <a:extLst>
            <a:ext uri="{FF2B5EF4-FFF2-40B4-BE49-F238E27FC236}">
              <a16:creationId xmlns:a16="http://schemas.microsoft.com/office/drawing/2014/main" id="{00000000-0008-0000-2000-0000C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2" name="Text Box 8">
          <a:extLst>
            <a:ext uri="{FF2B5EF4-FFF2-40B4-BE49-F238E27FC236}">
              <a16:creationId xmlns:a16="http://schemas.microsoft.com/office/drawing/2014/main" id="{00000000-0008-0000-2000-0000C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3" name="Text Box 9">
          <a:extLst>
            <a:ext uri="{FF2B5EF4-FFF2-40B4-BE49-F238E27FC236}">
              <a16:creationId xmlns:a16="http://schemas.microsoft.com/office/drawing/2014/main" id="{00000000-0008-0000-2000-0000C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4" name="Text Box 10">
          <a:extLst>
            <a:ext uri="{FF2B5EF4-FFF2-40B4-BE49-F238E27FC236}">
              <a16:creationId xmlns:a16="http://schemas.microsoft.com/office/drawing/2014/main" id="{00000000-0008-0000-2000-0000C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5" name="Text Box 1">
          <a:extLst>
            <a:ext uri="{FF2B5EF4-FFF2-40B4-BE49-F238E27FC236}">
              <a16:creationId xmlns:a16="http://schemas.microsoft.com/office/drawing/2014/main" id="{00000000-0008-0000-2000-0000C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6" name="Text Box 2">
          <a:extLst>
            <a:ext uri="{FF2B5EF4-FFF2-40B4-BE49-F238E27FC236}">
              <a16:creationId xmlns:a16="http://schemas.microsoft.com/office/drawing/2014/main" id="{00000000-0008-0000-2000-0000C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7" name="Text Box 1">
          <a:extLst>
            <a:ext uri="{FF2B5EF4-FFF2-40B4-BE49-F238E27FC236}">
              <a16:creationId xmlns:a16="http://schemas.microsoft.com/office/drawing/2014/main" id="{00000000-0008-0000-2000-0000C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8" name="Text Box 2">
          <a:extLst>
            <a:ext uri="{FF2B5EF4-FFF2-40B4-BE49-F238E27FC236}">
              <a16:creationId xmlns:a16="http://schemas.microsoft.com/office/drawing/2014/main" id="{00000000-0008-0000-2000-0000C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9" name="Text Box 3">
          <a:extLst>
            <a:ext uri="{FF2B5EF4-FFF2-40B4-BE49-F238E27FC236}">
              <a16:creationId xmlns:a16="http://schemas.microsoft.com/office/drawing/2014/main" id="{00000000-0008-0000-2000-0000C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0" name="Text Box 4">
          <a:extLst>
            <a:ext uri="{FF2B5EF4-FFF2-40B4-BE49-F238E27FC236}">
              <a16:creationId xmlns:a16="http://schemas.microsoft.com/office/drawing/2014/main" id="{00000000-0008-0000-2000-0000D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1" name="Text Box 5">
          <a:extLst>
            <a:ext uri="{FF2B5EF4-FFF2-40B4-BE49-F238E27FC236}">
              <a16:creationId xmlns:a16="http://schemas.microsoft.com/office/drawing/2014/main" id="{00000000-0008-0000-2000-0000D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2" name="Text Box 6">
          <a:extLst>
            <a:ext uri="{FF2B5EF4-FFF2-40B4-BE49-F238E27FC236}">
              <a16:creationId xmlns:a16="http://schemas.microsoft.com/office/drawing/2014/main" id="{00000000-0008-0000-2000-0000D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3" name="Text Box 8">
          <a:extLst>
            <a:ext uri="{FF2B5EF4-FFF2-40B4-BE49-F238E27FC236}">
              <a16:creationId xmlns:a16="http://schemas.microsoft.com/office/drawing/2014/main" id="{00000000-0008-0000-2000-0000D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4" name="Text Box 9">
          <a:extLst>
            <a:ext uri="{FF2B5EF4-FFF2-40B4-BE49-F238E27FC236}">
              <a16:creationId xmlns:a16="http://schemas.microsoft.com/office/drawing/2014/main" id="{00000000-0008-0000-2000-0000D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5" name="Text Box 10">
          <a:extLst>
            <a:ext uri="{FF2B5EF4-FFF2-40B4-BE49-F238E27FC236}">
              <a16:creationId xmlns:a16="http://schemas.microsoft.com/office/drawing/2014/main" id="{00000000-0008-0000-2000-0000D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50</xdr:row>
      <xdr:rowOff>42333</xdr:rowOff>
    </xdr:from>
    <xdr:ext cx="114300" cy="285750"/>
    <xdr:sp macro="" textlink="">
      <xdr:nvSpPr>
        <xdr:cNvPr id="726" name="Text Box 1">
          <a:extLst>
            <a:ext uri="{FF2B5EF4-FFF2-40B4-BE49-F238E27FC236}">
              <a16:creationId xmlns:a16="http://schemas.microsoft.com/office/drawing/2014/main" id="{00000000-0008-0000-2000-0000D6020000}"/>
            </a:ext>
          </a:extLst>
        </xdr:cNvPr>
        <xdr:cNvSpPr txBox="1">
          <a:spLocks noChangeArrowheads="1"/>
        </xdr:cNvSpPr>
      </xdr:nvSpPr>
      <xdr:spPr bwMode="auto">
        <a:xfrm>
          <a:off x="1260263" y="918633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27" name="Text Box 8">
          <a:extLst>
            <a:ext uri="{FF2B5EF4-FFF2-40B4-BE49-F238E27FC236}">
              <a16:creationId xmlns:a16="http://schemas.microsoft.com/office/drawing/2014/main" id="{00000000-0008-0000-2000-0000D7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28" name="Text Box 8">
          <a:extLst>
            <a:ext uri="{FF2B5EF4-FFF2-40B4-BE49-F238E27FC236}">
              <a16:creationId xmlns:a16="http://schemas.microsoft.com/office/drawing/2014/main" id="{00000000-0008-0000-2000-0000D8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9" name="Text Box 1">
          <a:extLst>
            <a:ext uri="{FF2B5EF4-FFF2-40B4-BE49-F238E27FC236}">
              <a16:creationId xmlns:a16="http://schemas.microsoft.com/office/drawing/2014/main" id="{00000000-0008-0000-2000-0000D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0" name="Text Box 2">
          <a:extLst>
            <a:ext uri="{FF2B5EF4-FFF2-40B4-BE49-F238E27FC236}">
              <a16:creationId xmlns:a16="http://schemas.microsoft.com/office/drawing/2014/main" id="{00000000-0008-0000-2000-0000D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1" name="Text Box 3">
          <a:extLst>
            <a:ext uri="{FF2B5EF4-FFF2-40B4-BE49-F238E27FC236}">
              <a16:creationId xmlns:a16="http://schemas.microsoft.com/office/drawing/2014/main" id="{00000000-0008-0000-2000-0000D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2" name="Text Box 4">
          <a:extLst>
            <a:ext uri="{FF2B5EF4-FFF2-40B4-BE49-F238E27FC236}">
              <a16:creationId xmlns:a16="http://schemas.microsoft.com/office/drawing/2014/main" id="{00000000-0008-0000-2000-0000D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3" name="Text Box 5">
          <a:extLst>
            <a:ext uri="{FF2B5EF4-FFF2-40B4-BE49-F238E27FC236}">
              <a16:creationId xmlns:a16="http://schemas.microsoft.com/office/drawing/2014/main" id="{00000000-0008-0000-2000-0000D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4" name="Text Box 6">
          <a:extLst>
            <a:ext uri="{FF2B5EF4-FFF2-40B4-BE49-F238E27FC236}">
              <a16:creationId xmlns:a16="http://schemas.microsoft.com/office/drawing/2014/main" id="{00000000-0008-0000-2000-0000D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5" name="Text Box 8">
          <a:extLst>
            <a:ext uri="{FF2B5EF4-FFF2-40B4-BE49-F238E27FC236}">
              <a16:creationId xmlns:a16="http://schemas.microsoft.com/office/drawing/2014/main" id="{00000000-0008-0000-2000-0000D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6" name="Text Box 9">
          <a:extLst>
            <a:ext uri="{FF2B5EF4-FFF2-40B4-BE49-F238E27FC236}">
              <a16:creationId xmlns:a16="http://schemas.microsoft.com/office/drawing/2014/main" id="{00000000-0008-0000-2000-0000E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7" name="Text Box 10">
          <a:extLst>
            <a:ext uri="{FF2B5EF4-FFF2-40B4-BE49-F238E27FC236}">
              <a16:creationId xmlns:a16="http://schemas.microsoft.com/office/drawing/2014/main" id="{00000000-0008-0000-2000-0000E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8" name="Text Box 1">
          <a:extLst>
            <a:ext uri="{FF2B5EF4-FFF2-40B4-BE49-F238E27FC236}">
              <a16:creationId xmlns:a16="http://schemas.microsoft.com/office/drawing/2014/main" id="{00000000-0008-0000-2000-0000E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9" name="Text Box 2">
          <a:extLst>
            <a:ext uri="{FF2B5EF4-FFF2-40B4-BE49-F238E27FC236}">
              <a16:creationId xmlns:a16="http://schemas.microsoft.com/office/drawing/2014/main" id="{00000000-0008-0000-2000-0000E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40" name="Text Box 8">
          <a:extLst>
            <a:ext uri="{FF2B5EF4-FFF2-40B4-BE49-F238E27FC236}">
              <a16:creationId xmlns:a16="http://schemas.microsoft.com/office/drawing/2014/main" id="{00000000-0008-0000-2000-0000E4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1" name="Text Box 1">
          <a:extLst>
            <a:ext uri="{FF2B5EF4-FFF2-40B4-BE49-F238E27FC236}">
              <a16:creationId xmlns:a16="http://schemas.microsoft.com/office/drawing/2014/main" id="{00000000-0008-0000-2000-0000E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2" name="Text Box 2">
          <a:extLst>
            <a:ext uri="{FF2B5EF4-FFF2-40B4-BE49-F238E27FC236}">
              <a16:creationId xmlns:a16="http://schemas.microsoft.com/office/drawing/2014/main" id="{00000000-0008-0000-2000-0000E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3" name="Text Box 3">
          <a:extLst>
            <a:ext uri="{FF2B5EF4-FFF2-40B4-BE49-F238E27FC236}">
              <a16:creationId xmlns:a16="http://schemas.microsoft.com/office/drawing/2014/main" id="{00000000-0008-0000-2000-0000E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4" name="Text Box 4">
          <a:extLst>
            <a:ext uri="{FF2B5EF4-FFF2-40B4-BE49-F238E27FC236}">
              <a16:creationId xmlns:a16="http://schemas.microsoft.com/office/drawing/2014/main" id="{00000000-0008-0000-2000-0000E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5" name="Text Box 5">
          <a:extLst>
            <a:ext uri="{FF2B5EF4-FFF2-40B4-BE49-F238E27FC236}">
              <a16:creationId xmlns:a16="http://schemas.microsoft.com/office/drawing/2014/main" id="{00000000-0008-0000-2000-0000E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6" name="Text Box 6">
          <a:extLst>
            <a:ext uri="{FF2B5EF4-FFF2-40B4-BE49-F238E27FC236}">
              <a16:creationId xmlns:a16="http://schemas.microsoft.com/office/drawing/2014/main" id="{00000000-0008-0000-2000-0000E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7" name="Text Box 8">
          <a:extLst>
            <a:ext uri="{FF2B5EF4-FFF2-40B4-BE49-F238E27FC236}">
              <a16:creationId xmlns:a16="http://schemas.microsoft.com/office/drawing/2014/main" id="{00000000-0008-0000-2000-0000E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8" name="Text Box 9">
          <a:extLst>
            <a:ext uri="{FF2B5EF4-FFF2-40B4-BE49-F238E27FC236}">
              <a16:creationId xmlns:a16="http://schemas.microsoft.com/office/drawing/2014/main" id="{00000000-0008-0000-2000-0000E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9" name="Text Box 10">
          <a:extLst>
            <a:ext uri="{FF2B5EF4-FFF2-40B4-BE49-F238E27FC236}">
              <a16:creationId xmlns:a16="http://schemas.microsoft.com/office/drawing/2014/main" id="{00000000-0008-0000-2000-0000E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0" name="Text Box 1">
          <a:extLst>
            <a:ext uri="{FF2B5EF4-FFF2-40B4-BE49-F238E27FC236}">
              <a16:creationId xmlns:a16="http://schemas.microsoft.com/office/drawing/2014/main" id="{00000000-0008-0000-2000-0000E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1" name="Text Box 2">
          <a:extLst>
            <a:ext uri="{FF2B5EF4-FFF2-40B4-BE49-F238E27FC236}">
              <a16:creationId xmlns:a16="http://schemas.microsoft.com/office/drawing/2014/main" id="{00000000-0008-0000-2000-0000E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52" name="Text Box 8">
          <a:extLst>
            <a:ext uri="{FF2B5EF4-FFF2-40B4-BE49-F238E27FC236}">
              <a16:creationId xmlns:a16="http://schemas.microsoft.com/office/drawing/2014/main" id="{00000000-0008-0000-2000-0000F0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53" name="Text Box 8">
          <a:extLst>
            <a:ext uri="{FF2B5EF4-FFF2-40B4-BE49-F238E27FC236}">
              <a16:creationId xmlns:a16="http://schemas.microsoft.com/office/drawing/2014/main" id="{00000000-0008-0000-2000-0000F1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4" name="Text Box 1">
          <a:extLst>
            <a:ext uri="{FF2B5EF4-FFF2-40B4-BE49-F238E27FC236}">
              <a16:creationId xmlns:a16="http://schemas.microsoft.com/office/drawing/2014/main" id="{00000000-0008-0000-2000-0000F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5" name="Text Box 2">
          <a:extLst>
            <a:ext uri="{FF2B5EF4-FFF2-40B4-BE49-F238E27FC236}">
              <a16:creationId xmlns:a16="http://schemas.microsoft.com/office/drawing/2014/main" id="{00000000-0008-0000-2000-0000F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6" name="Text Box 3">
          <a:extLst>
            <a:ext uri="{FF2B5EF4-FFF2-40B4-BE49-F238E27FC236}">
              <a16:creationId xmlns:a16="http://schemas.microsoft.com/office/drawing/2014/main" id="{00000000-0008-0000-2000-0000F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7" name="Text Box 4">
          <a:extLst>
            <a:ext uri="{FF2B5EF4-FFF2-40B4-BE49-F238E27FC236}">
              <a16:creationId xmlns:a16="http://schemas.microsoft.com/office/drawing/2014/main" id="{00000000-0008-0000-2000-0000F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8" name="Text Box 5">
          <a:extLst>
            <a:ext uri="{FF2B5EF4-FFF2-40B4-BE49-F238E27FC236}">
              <a16:creationId xmlns:a16="http://schemas.microsoft.com/office/drawing/2014/main" id="{00000000-0008-0000-2000-0000F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9" name="Text Box 6">
          <a:extLst>
            <a:ext uri="{FF2B5EF4-FFF2-40B4-BE49-F238E27FC236}">
              <a16:creationId xmlns:a16="http://schemas.microsoft.com/office/drawing/2014/main" id="{00000000-0008-0000-2000-0000F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0" name="Text Box 8">
          <a:extLst>
            <a:ext uri="{FF2B5EF4-FFF2-40B4-BE49-F238E27FC236}">
              <a16:creationId xmlns:a16="http://schemas.microsoft.com/office/drawing/2014/main" id="{00000000-0008-0000-2000-0000F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1" name="Text Box 9">
          <a:extLst>
            <a:ext uri="{FF2B5EF4-FFF2-40B4-BE49-F238E27FC236}">
              <a16:creationId xmlns:a16="http://schemas.microsoft.com/office/drawing/2014/main" id="{00000000-0008-0000-2000-0000F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2" name="Text Box 10">
          <a:extLst>
            <a:ext uri="{FF2B5EF4-FFF2-40B4-BE49-F238E27FC236}">
              <a16:creationId xmlns:a16="http://schemas.microsoft.com/office/drawing/2014/main" id="{00000000-0008-0000-2000-0000F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3" name="Text Box 1">
          <a:extLst>
            <a:ext uri="{FF2B5EF4-FFF2-40B4-BE49-F238E27FC236}">
              <a16:creationId xmlns:a16="http://schemas.microsoft.com/office/drawing/2014/main" id="{00000000-0008-0000-2000-0000F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4" name="Text Box 2">
          <a:extLst>
            <a:ext uri="{FF2B5EF4-FFF2-40B4-BE49-F238E27FC236}">
              <a16:creationId xmlns:a16="http://schemas.microsoft.com/office/drawing/2014/main" id="{00000000-0008-0000-2000-0000F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65" name="Text Box 8">
          <a:extLst>
            <a:ext uri="{FF2B5EF4-FFF2-40B4-BE49-F238E27FC236}">
              <a16:creationId xmlns:a16="http://schemas.microsoft.com/office/drawing/2014/main" id="{00000000-0008-0000-2000-0000FD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6" name="Text Box 1">
          <a:extLst>
            <a:ext uri="{FF2B5EF4-FFF2-40B4-BE49-F238E27FC236}">
              <a16:creationId xmlns:a16="http://schemas.microsoft.com/office/drawing/2014/main" id="{00000000-0008-0000-2000-0000F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7" name="Text Box 2">
          <a:extLst>
            <a:ext uri="{FF2B5EF4-FFF2-40B4-BE49-F238E27FC236}">
              <a16:creationId xmlns:a16="http://schemas.microsoft.com/office/drawing/2014/main" id="{00000000-0008-0000-2000-0000F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8" name="Text Box 3">
          <a:extLst>
            <a:ext uri="{FF2B5EF4-FFF2-40B4-BE49-F238E27FC236}">
              <a16:creationId xmlns:a16="http://schemas.microsoft.com/office/drawing/2014/main" id="{00000000-0008-0000-2000-000000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9" name="Text Box 4">
          <a:extLst>
            <a:ext uri="{FF2B5EF4-FFF2-40B4-BE49-F238E27FC236}">
              <a16:creationId xmlns:a16="http://schemas.microsoft.com/office/drawing/2014/main" id="{00000000-0008-0000-2000-000001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0" name="Text Box 5">
          <a:extLst>
            <a:ext uri="{FF2B5EF4-FFF2-40B4-BE49-F238E27FC236}">
              <a16:creationId xmlns:a16="http://schemas.microsoft.com/office/drawing/2014/main" id="{00000000-0008-0000-2000-000002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1" name="Text Box 6">
          <a:extLst>
            <a:ext uri="{FF2B5EF4-FFF2-40B4-BE49-F238E27FC236}">
              <a16:creationId xmlns:a16="http://schemas.microsoft.com/office/drawing/2014/main" id="{00000000-0008-0000-2000-000003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2" name="Text Box 8">
          <a:extLst>
            <a:ext uri="{FF2B5EF4-FFF2-40B4-BE49-F238E27FC236}">
              <a16:creationId xmlns:a16="http://schemas.microsoft.com/office/drawing/2014/main" id="{00000000-0008-0000-2000-000004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3" name="Text Box 9">
          <a:extLst>
            <a:ext uri="{FF2B5EF4-FFF2-40B4-BE49-F238E27FC236}">
              <a16:creationId xmlns:a16="http://schemas.microsoft.com/office/drawing/2014/main" id="{00000000-0008-0000-2000-000005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4" name="Text Box 10">
          <a:extLst>
            <a:ext uri="{FF2B5EF4-FFF2-40B4-BE49-F238E27FC236}">
              <a16:creationId xmlns:a16="http://schemas.microsoft.com/office/drawing/2014/main" id="{00000000-0008-0000-2000-000006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50</xdr:row>
      <xdr:rowOff>42333</xdr:rowOff>
    </xdr:from>
    <xdr:ext cx="114300" cy="285750"/>
    <xdr:sp macro="" textlink="">
      <xdr:nvSpPr>
        <xdr:cNvPr id="775" name="Text Box 1">
          <a:extLst>
            <a:ext uri="{FF2B5EF4-FFF2-40B4-BE49-F238E27FC236}">
              <a16:creationId xmlns:a16="http://schemas.microsoft.com/office/drawing/2014/main" id="{00000000-0008-0000-2000-000007030000}"/>
            </a:ext>
          </a:extLst>
        </xdr:cNvPr>
        <xdr:cNvSpPr txBox="1">
          <a:spLocks noChangeArrowheads="1"/>
        </xdr:cNvSpPr>
      </xdr:nvSpPr>
      <xdr:spPr bwMode="auto">
        <a:xfrm>
          <a:off x="1260263" y="918633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76" name="Text Box 1">
          <a:extLst>
            <a:ext uri="{FF2B5EF4-FFF2-40B4-BE49-F238E27FC236}">
              <a16:creationId xmlns:a16="http://schemas.microsoft.com/office/drawing/2014/main" id="{00000000-0008-0000-2000-00000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77" name="Text Box 2">
          <a:extLst>
            <a:ext uri="{FF2B5EF4-FFF2-40B4-BE49-F238E27FC236}">
              <a16:creationId xmlns:a16="http://schemas.microsoft.com/office/drawing/2014/main" id="{00000000-0008-0000-2000-00000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78" name="Text Box 3">
          <a:extLst>
            <a:ext uri="{FF2B5EF4-FFF2-40B4-BE49-F238E27FC236}">
              <a16:creationId xmlns:a16="http://schemas.microsoft.com/office/drawing/2014/main" id="{00000000-0008-0000-2000-00000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79" name="Text Box 4">
          <a:extLst>
            <a:ext uri="{FF2B5EF4-FFF2-40B4-BE49-F238E27FC236}">
              <a16:creationId xmlns:a16="http://schemas.microsoft.com/office/drawing/2014/main" id="{00000000-0008-0000-2000-00000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0" name="Text Box 5">
          <a:extLst>
            <a:ext uri="{FF2B5EF4-FFF2-40B4-BE49-F238E27FC236}">
              <a16:creationId xmlns:a16="http://schemas.microsoft.com/office/drawing/2014/main" id="{00000000-0008-0000-2000-00000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1" name="Text Box 6">
          <a:extLst>
            <a:ext uri="{FF2B5EF4-FFF2-40B4-BE49-F238E27FC236}">
              <a16:creationId xmlns:a16="http://schemas.microsoft.com/office/drawing/2014/main" id="{00000000-0008-0000-2000-00000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2" name="Text Box 8">
          <a:extLst>
            <a:ext uri="{FF2B5EF4-FFF2-40B4-BE49-F238E27FC236}">
              <a16:creationId xmlns:a16="http://schemas.microsoft.com/office/drawing/2014/main" id="{00000000-0008-0000-2000-00000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3" name="Text Box 9">
          <a:extLst>
            <a:ext uri="{FF2B5EF4-FFF2-40B4-BE49-F238E27FC236}">
              <a16:creationId xmlns:a16="http://schemas.microsoft.com/office/drawing/2014/main" id="{00000000-0008-0000-2000-00000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4" name="Text Box 10">
          <a:extLst>
            <a:ext uri="{FF2B5EF4-FFF2-40B4-BE49-F238E27FC236}">
              <a16:creationId xmlns:a16="http://schemas.microsoft.com/office/drawing/2014/main" id="{00000000-0008-0000-2000-00001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5" name="Text Box 1">
          <a:extLst>
            <a:ext uri="{FF2B5EF4-FFF2-40B4-BE49-F238E27FC236}">
              <a16:creationId xmlns:a16="http://schemas.microsoft.com/office/drawing/2014/main" id="{00000000-0008-0000-2000-00001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6" name="Text Box 2">
          <a:extLst>
            <a:ext uri="{FF2B5EF4-FFF2-40B4-BE49-F238E27FC236}">
              <a16:creationId xmlns:a16="http://schemas.microsoft.com/office/drawing/2014/main" id="{00000000-0008-0000-2000-00001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7" name="Text Box 1">
          <a:extLst>
            <a:ext uri="{FF2B5EF4-FFF2-40B4-BE49-F238E27FC236}">
              <a16:creationId xmlns:a16="http://schemas.microsoft.com/office/drawing/2014/main" id="{00000000-0008-0000-2000-00001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8" name="Text Box 2">
          <a:extLst>
            <a:ext uri="{FF2B5EF4-FFF2-40B4-BE49-F238E27FC236}">
              <a16:creationId xmlns:a16="http://schemas.microsoft.com/office/drawing/2014/main" id="{00000000-0008-0000-2000-00001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9" name="Text Box 3">
          <a:extLst>
            <a:ext uri="{FF2B5EF4-FFF2-40B4-BE49-F238E27FC236}">
              <a16:creationId xmlns:a16="http://schemas.microsoft.com/office/drawing/2014/main" id="{00000000-0008-0000-2000-00001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0" name="Text Box 4">
          <a:extLst>
            <a:ext uri="{FF2B5EF4-FFF2-40B4-BE49-F238E27FC236}">
              <a16:creationId xmlns:a16="http://schemas.microsoft.com/office/drawing/2014/main" id="{00000000-0008-0000-2000-00001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1" name="Text Box 5">
          <a:extLst>
            <a:ext uri="{FF2B5EF4-FFF2-40B4-BE49-F238E27FC236}">
              <a16:creationId xmlns:a16="http://schemas.microsoft.com/office/drawing/2014/main" id="{00000000-0008-0000-2000-00001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2" name="Text Box 6">
          <a:extLst>
            <a:ext uri="{FF2B5EF4-FFF2-40B4-BE49-F238E27FC236}">
              <a16:creationId xmlns:a16="http://schemas.microsoft.com/office/drawing/2014/main" id="{00000000-0008-0000-2000-00001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3" name="Text Box 8">
          <a:extLst>
            <a:ext uri="{FF2B5EF4-FFF2-40B4-BE49-F238E27FC236}">
              <a16:creationId xmlns:a16="http://schemas.microsoft.com/office/drawing/2014/main" id="{00000000-0008-0000-2000-00001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4" name="Text Box 9">
          <a:extLst>
            <a:ext uri="{FF2B5EF4-FFF2-40B4-BE49-F238E27FC236}">
              <a16:creationId xmlns:a16="http://schemas.microsoft.com/office/drawing/2014/main" id="{00000000-0008-0000-2000-00001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5" name="Text Box 10">
          <a:extLst>
            <a:ext uri="{FF2B5EF4-FFF2-40B4-BE49-F238E27FC236}">
              <a16:creationId xmlns:a16="http://schemas.microsoft.com/office/drawing/2014/main" id="{00000000-0008-0000-2000-00001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6" name="Text Box 1">
          <a:extLst>
            <a:ext uri="{FF2B5EF4-FFF2-40B4-BE49-F238E27FC236}">
              <a16:creationId xmlns:a16="http://schemas.microsoft.com/office/drawing/2014/main" id="{00000000-0008-0000-2000-00001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7" name="Text Box 2">
          <a:extLst>
            <a:ext uri="{FF2B5EF4-FFF2-40B4-BE49-F238E27FC236}">
              <a16:creationId xmlns:a16="http://schemas.microsoft.com/office/drawing/2014/main" id="{00000000-0008-0000-2000-00001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8" name="Text Box 1">
          <a:extLst>
            <a:ext uri="{FF2B5EF4-FFF2-40B4-BE49-F238E27FC236}">
              <a16:creationId xmlns:a16="http://schemas.microsoft.com/office/drawing/2014/main" id="{00000000-0008-0000-2000-00001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9" name="Text Box 2">
          <a:extLst>
            <a:ext uri="{FF2B5EF4-FFF2-40B4-BE49-F238E27FC236}">
              <a16:creationId xmlns:a16="http://schemas.microsoft.com/office/drawing/2014/main" id="{00000000-0008-0000-2000-00001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0" name="Text Box 3">
          <a:extLst>
            <a:ext uri="{FF2B5EF4-FFF2-40B4-BE49-F238E27FC236}">
              <a16:creationId xmlns:a16="http://schemas.microsoft.com/office/drawing/2014/main" id="{00000000-0008-0000-2000-00002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1" name="Text Box 4">
          <a:extLst>
            <a:ext uri="{FF2B5EF4-FFF2-40B4-BE49-F238E27FC236}">
              <a16:creationId xmlns:a16="http://schemas.microsoft.com/office/drawing/2014/main" id="{00000000-0008-0000-2000-00002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2" name="Text Box 5">
          <a:extLst>
            <a:ext uri="{FF2B5EF4-FFF2-40B4-BE49-F238E27FC236}">
              <a16:creationId xmlns:a16="http://schemas.microsoft.com/office/drawing/2014/main" id="{00000000-0008-0000-2000-00002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3" name="Text Box 6">
          <a:extLst>
            <a:ext uri="{FF2B5EF4-FFF2-40B4-BE49-F238E27FC236}">
              <a16:creationId xmlns:a16="http://schemas.microsoft.com/office/drawing/2014/main" id="{00000000-0008-0000-2000-00002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4" name="Text Box 8">
          <a:extLst>
            <a:ext uri="{FF2B5EF4-FFF2-40B4-BE49-F238E27FC236}">
              <a16:creationId xmlns:a16="http://schemas.microsoft.com/office/drawing/2014/main" id="{00000000-0008-0000-2000-00002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5" name="Text Box 9">
          <a:extLst>
            <a:ext uri="{FF2B5EF4-FFF2-40B4-BE49-F238E27FC236}">
              <a16:creationId xmlns:a16="http://schemas.microsoft.com/office/drawing/2014/main" id="{00000000-0008-0000-2000-00002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6" name="Text Box 10">
          <a:extLst>
            <a:ext uri="{FF2B5EF4-FFF2-40B4-BE49-F238E27FC236}">
              <a16:creationId xmlns:a16="http://schemas.microsoft.com/office/drawing/2014/main" id="{00000000-0008-0000-2000-00002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7" name="Text Box 1">
          <a:extLst>
            <a:ext uri="{FF2B5EF4-FFF2-40B4-BE49-F238E27FC236}">
              <a16:creationId xmlns:a16="http://schemas.microsoft.com/office/drawing/2014/main" id="{00000000-0008-0000-2000-00002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8" name="Text Box 2">
          <a:extLst>
            <a:ext uri="{FF2B5EF4-FFF2-40B4-BE49-F238E27FC236}">
              <a16:creationId xmlns:a16="http://schemas.microsoft.com/office/drawing/2014/main" id="{00000000-0008-0000-2000-00002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9" name="Text Box 1">
          <a:extLst>
            <a:ext uri="{FF2B5EF4-FFF2-40B4-BE49-F238E27FC236}">
              <a16:creationId xmlns:a16="http://schemas.microsoft.com/office/drawing/2014/main" id="{00000000-0008-0000-2000-00002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0" name="Text Box 2">
          <a:extLst>
            <a:ext uri="{FF2B5EF4-FFF2-40B4-BE49-F238E27FC236}">
              <a16:creationId xmlns:a16="http://schemas.microsoft.com/office/drawing/2014/main" id="{00000000-0008-0000-2000-00002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1" name="Text Box 3">
          <a:extLst>
            <a:ext uri="{FF2B5EF4-FFF2-40B4-BE49-F238E27FC236}">
              <a16:creationId xmlns:a16="http://schemas.microsoft.com/office/drawing/2014/main" id="{00000000-0008-0000-2000-00002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2" name="Text Box 4">
          <a:extLst>
            <a:ext uri="{FF2B5EF4-FFF2-40B4-BE49-F238E27FC236}">
              <a16:creationId xmlns:a16="http://schemas.microsoft.com/office/drawing/2014/main" id="{00000000-0008-0000-2000-00002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3" name="Text Box 5">
          <a:extLst>
            <a:ext uri="{FF2B5EF4-FFF2-40B4-BE49-F238E27FC236}">
              <a16:creationId xmlns:a16="http://schemas.microsoft.com/office/drawing/2014/main" id="{00000000-0008-0000-2000-00002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4" name="Text Box 6">
          <a:extLst>
            <a:ext uri="{FF2B5EF4-FFF2-40B4-BE49-F238E27FC236}">
              <a16:creationId xmlns:a16="http://schemas.microsoft.com/office/drawing/2014/main" id="{00000000-0008-0000-2000-00002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5" name="Text Box 8">
          <a:extLst>
            <a:ext uri="{FF2B5EF4-FFF2-40B4-BE49-F238E27FC236}">
              <a16:creationId xmlns:a16="http://schemas.microsoft.com/office/drawing/2014/main" id="{00000000-0008-0000-2000-00002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6" name="Text Box 9">
          <a:extLst>
            <a:ext uri="{FF2B5EF4-FFF2-40B4-BE49-F238E27FC236}">
              <a16:creationId xmlns:a16="http://schemas.microsoft.com/office/drawing/2014/main" id="{00000000-0008-0000-2000-00003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7" name="Text Box 10">
          <a:extLst>
            <a:ext uri="{FF2B5EF4-FFF2-40B4-BE49-F238E27FC236}">
              <a16:creationId xmlns:a16="http://schemas.microsoft.com/office/drawing/2014/main" id="{00000000-0008-0000-2000-00003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8" name="Text Box 1">
          <a:extLst>
            <a:ext uri="{FF2B5EF4-FFF2-40B4-BE49-F238E27FC236}">
              <a16:creationId xmlns:a16="http://schemas.microsoft.com/office/drawing/2014/main" id="{00000000-0008-0000-2000-00003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9" name="Text Box 2">
          <a:extLst>
            <a:ext uri="{FF2B5EF4-FFF2-40B4-BE49-F238E27FC236}">
              <a16:creationId xmlns:a16="http://schemas.microsoft.com/office/drawing/2014/main" id="{00000000-0008-0000-2000-00003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0" name="Text Box 1">
          <a:extLst>
            <a:ext uri="{FF2B5EF4-FFF2-40B4-BE49-F238E27FC236}">
              <a16:creationId xmlns:a16="http://schemas.microsoft.com/office/drawing/2014/main" id="{00000000-0008-0000-2000-00003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1" name="Text Box 2">
          <a:extLst>
            <a:ext uri="{FF2B5EF4-FFF2-40B4-BE49-F238E27FC236}">
              <a16:creationId xmlns:a16="http://schemas.microsoft.com/office/drawing/2014/main" id="{00000000-0008-0000-2000-00003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2" name="Text Box 3">
          <a:extLst>
            <a:ext uri="{FF2B5EF4-FFF2-40B4-BE49-F238E27FC236}">
              <a16:creationId xmlns:a16="http://schemas.microsoft.com/office/drawing/2014/main" id="{00000000-0008-0000-2000-00003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3" name="Text Box 4">
          <a:extLst>
            <a:ext uri="{FF2B5EF4-FFF2-40B4-BE49-F238E27FC236}">
              <a16:creationId xmlns:a16="http://schemas.microsoft.com/office/drawing/2014/main" id="{00000000-0008-0000-2000-00003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4" name="Text Box 5">
          <a:extLst>
            <a:ext uri="{FF2B5EF4-FFF2-40B4-BE49-F238E27FC236}">
              <a16:creationId xmlns:a16="http://schemas.microsoft.com/office/drawing/2014/main" id="{00000000-0008-0000-2000-00003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5" name="Text Box 6">
          <a:extLst>
            <a:ext uri="{FF2B5EF4-FFF2-40B4-BE49-F238E27FC236}">
              <a16:creationId xmlns:a16="http://schemas.microsoft.com/office/drawing/2014/main" id="{00000000-0008-0000-2000-00003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6" name="Text Box 8">
          <a:extLst>
            <a:ext uri="{FF2B5EF4-FFF2-40B4-BE49-F238E27FC236}">
              <a16:creationId xmlns:a16="http://schemas.microsoft.com/office/drawing/2014/main" id="{00000000-0008-0000-2000-00003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7" name="Text Box 9">
          <a:extLst>
            <a:ext uri="{FF2B5EF4-FFF2-40B4-BE49-F238E27FC236}">
              <a16:creationId xmlns:a16="http://schemas.microsoft.com/office/drawing/2014/main" id="{00000000-0008-0000-2000-00003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8" name="Text Box 10">
          <a:extLst>
            <a:ext uri="{FF2B5EF4-FFF2-40B4-BE49-F238E27FC236}">
              <a16:creationId xmlns:a16="http://schemas.microsoft.com/office/drawing/2014/main" id="{00000000-0008-0000-2000-00003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9" name="Text Box 1">
          <a:extLst>
            <a:ext uri="{FF2B5EF4-FFF2-40B4-BE49-F238E27FC236}">
              <a16:creationId xmlns:a16="http://schemas.microsoft.com/office/drawing/2014/main" id="{00000000-0008-0000-2000-00003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0" name="Text Box 2">
          <a:extLst>
            <a:ext uri="{FF2B5EF4-FFF2-40B4-BE49-F238E27FC236}">
              <a16:creationId xmlns:a16="http://schemas.microsoft.com/office/drawing/2014/main" id="{00000000-0008-0000-2000-00003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1" name="Text Box 1">
          <a:extLst>
            <a:ext uri="{FF2B5EF4-FFF2-40B4-BE49-F238E27FC236}">
              <a16:creationId xmlns:a16="http://schemas.microsoft.com/office/drawing/2014/main" id="{00000000-0008-0000-2000-00003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2" name="Text Box 2">
          <a:extLst>
            <a:ext uri="{FF2B5EF4-FFF2-40B4-BE49-F238E27FC236}">
              <a16:creationId xmlns:a16="http://schemas.microsoft.com/office/drawing/2014/main" id="{00000000-0008-0000-2000-00004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3" name="Text Box 3">
          <a:extLst>
            <a:ext uri="{FF2B5EF4-FFF2-40B4-BE49-F238E27FC236}">
              <a16:creationId xmlns:a16="http://schemas.microsoft.com/office/drawing/2014/main" id="{00000000-0008-0000-2000-00004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4" name="Text Box 4">
          <a:extLst>
            <a:ext uri="{FF2B5EF4-FFF2-40B4-BE49-F238E27FC236}">
              <a16:creationId xmlns:a16="http://schemas.microsoft.com/office/drawing/2014/main" id="{00000000-0008-0000-2000-00004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5" name="Text Box 5">
          <a:extLst>
            <a:ext uri="{FF2B5EF4-FFF2-40B4-BE49-F238E27FC236}">
              <a16:creationId xmlns:a16="http://schemas.microsoft.com/office/drawing/2014/main" id="{00000000-0008-0000-2000-00004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6" name="Text Box 6">
          <a:extLst>
            <a:ext uri="{FF2B5EF4-FFF2-40B4-BE49-F238E27FC236}">
              <a16:creationId xmlns:a16="http://schemas.microsoft.com/office/drawing/2014/main" id="{00000000-0008-0000-2000-00004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7" name="Text Box 8">
          <a:extLst>
            <a:ext uri="{FF2B5EF4-FFF2-40B4-BE49-F238E27FC236}">
              <a16:creationId xmlns:a16="http://schemas.microsoft.com/office/drawing/2014/main" id="{00000000-0008-0000-2000-00004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8" name="Text Box 9">
          <a:extLst>
            <a:ext uri="{FF2B5EF4-FFF2-40B4-BE49-F238E27FC236}">
              <a16:creationId xmlns:a16="http://schemas.microsoft.com/office/drawing/2014/main" id="{00000000-0008-0000-2000-00004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9" name="Text Box 10">
          <a:extLst>
            <a:ext uri="{FF2B5EF4-FFF2-40B4-BE49-F238E27FC236}">
              <a16:creationId xmlns:a16="http://schemas.microsoft.com/office/drawing/2014/main" id="{00000000-0008-0000-2000-00004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53</xdr:row>
      <xdr:rowOff>42333</xdr:rowOff>
    </xdr:from>
    <xdr:ext cx="114300" cy="285750"/>
    <xdr:sp macro="" textlink="">
      <xdr:nvSpPr>
        <xdr:cNvPr id="840" name="Text Box 1">
          <a:extLst>
            <a:ext uri="{FF2B5EF4-FFF2-40B4-BE49-F238E27FC236}">
              <a16:creationId xmlns:a16="http://schemas.microsoft.com/office/drawing/2014/main" id="{00000000-0008-0000-2000-000048030000}"/>
            </a:ext>
          </a:extLst>
        </xdr:cNvPr>
        <xdr:cNvSpPr txBox="1">
          <a:spLocks noChangeArrowheads="1"/>
        </xdr:cNvSpPr>
      </xdr:nvSpPr>
      <xdr:spPr bwMode="auto">
        <a:xfrm>
          <a:off x="1260263" y="973497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1" name="Text Box 8">
          <a:extLst>
            <a:ext uri="{FF2B5EF4-FFF2-40B4-BE49-F238E27FC236}">
              <a16:creationId xmlns:a16="http://schemas.microsoft.com/office/drawing/2014/main" id="{00000000-0008-0000-2000-00004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2" name="Text Box 1">
          <a:extLst>
            <a:ext uri="{FF2B5EF4-FFF2-40B4-BE49-F238E27FC236}">
              <a16:creationId xmlns:a16="http://schemas.microsoft.com/office/drawing/2014/main" id="{00000000-0008-0000-2000-00004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3" name="Text Box 2">
          <a:extLst>
            <a:ext uri="{FF2B5EF4-FFF2-40B4-BE49-F238E27FC236}">
              <a16:creationId xmlns:a16="http://schemas.microsoft.com/office/drawing/2014/main" id="{00000000-0008-0000-2000-00004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4" name="Text Box 3">
          <a:extLst>
            <a:ext uri="{FF2B5EF4-FFF2-40B4-BE49-F238E27FC236}">
              <a16:creationId xmlns:a16="http://schemas.microsoft.com/office/drawing/2014/main" id="{00000000-0008-0000-2000-00004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5" name="Text Box 4">
          <a:extLst>
            <a:ext uri="{FF2B5EF4-FFF2-40B4-BE49-F238E27FC236}">
              <a16:creationId xmlns:a16="http://schemas.microsoft.com/office/drawing/2014/main" id="{00000000-0008-0000-2000-00004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6" name="Text Box 5">
          <a:extLst>
            <a:ext uri="{FF2B5EF4-FFF2-40B4-BE49-F238E27FC236}">
              <a16:creationId xmlns:a16="http://schemas.microsoft.com/office/drawing/2014/main" id="{00000000-0008-0000-2000-00004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7" name="Text Box 6">
          <a:extLst>
            <a:ext uri="{FF2B5EF4-FFF2-40B4-BE49-F238E27FC236}">
              <a16:creationId xmlns:a16="http://schemas.microsoft.com/office/drawing/2014/main" id="{00000000-0008-0000-2000-00004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8" name="Text Box 8">
          <a:extLst>
            <a:ext uri="{FF2B5EF4-FFF2-40B4-BE49-F238E27FC236}">
              <a16:creationId xmlns:a16="http://schemas.microsoft.com/office/drawing/2014/main" id="{00000000-0008-0000-2000-00005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9" name="Text Box 9">
          <a:extLst>
            <a:ext uri="{FF2B5EF4-FFF2-40B4-BE49-F238E27FC236}">
              <a16:creationId xmlns:a16="http://schemas.microsoft.com/office/drawing/2014/main" id="{00000000-0008-0000-2000-00005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0" name="Text Box 10">
          <a:extLst>
            <a:ext uri="{FF2B5EF4-FFF2-40B4-BE49-F238E27FC236}">
              <a16:creationId xmlns:a16="http://schemas.microsoft.com/office/drawing/2014/main" id="{00000000-0008-0000-2000-00005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1" name="Text Box 1">
          <a:extLst>
            <a:ext uri="{FF2B5EF4-FFF2-40B4-BE49-F238E27FC236}">
              <a16:creationId xmlns:a16="http://schemas.microsoft.com/office/drawing/2014/main" id="{00000000-0008-0000-2000-00005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2" name="Text Box 2">
          <a:extLst>
            <a:ext uri="{FF2B5EF4-FFF2-40B4-BE49-F238E27FC236}">
              <a16:creationId xmlns:a16="http://schemas.microsoft.com/office/drawing/2014/main" id="{00000000-0008-0000-2000-00005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3" name="Text Box 8">
          <a:extLst>
            <a:ext uri="{FF2B5EF4-FFF2-40B4-BE49-F238E27FC236}">
              <a16:creationId xmlns:a16="http://schemas.microsoft.com/office/drawing/2014/main" id="{00000000-0008-0000-2000-00005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4" name="Text Box 8">
          <a:extLst>
            <a:ext uri="{FF2B5EF4-FFF2-40B4-BE49-F238E27FC236}">
              <a16:creationId xmlns:a16="http://schemas.microsoft.com/office/drawing/2014/main" id="{00000000-0008-0000-2000-00005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5" name="Text Box 8">
          <a:extLst>
            <a:ext uri="{FF2B5EF4-FFF2-40B4-BE49-F238E27FC236}">
              <a16:creationId xmlns:a16="http://schemas.microsoft.com/office/drawing/2014/main" id="{00000000-0008-0000-2000-00005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6" name="Text Box 8">
          <a:extLst>
            <a:ext uri="{FF2B5EF4-FFF2-40B4-BE49-F238E27FC236}">
              <a16:creationId xmlns:a16="http://schemas.microsoft.com/office/drawing/2014/main" id="{00000000-0008-0000-2000-00005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7" name="Text Box 8">
          <a:extLst>
            <a:ext uri="{FF2B5EF4-FFF2-40B4-BE49-F238E27FC236}">
              <a16:creationId xmlns:a16="http://schemas.microsoft.com/office/drawing/2014/main" id="{00000000-0008-0000-2000-00005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8" name="Text Box 1">
          <a:extLst>
            <a:ext uri="{FF2B5EF4-FFF2-40B4-BE49-F238E27FC236}">
              <a16:creationId xmlns:a16="http://schemas.microsoft.com/office/drawing/2014/main" id="{00000000-0008-0000-2000-00005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9" name="Text Box 2">
          <a:extLst>
            <a:ext uri="{FF2B5EF4-FFF2-40B4-BE49-F238E27FC236}">
              <a16:creationId xmlns:a16="http://schemas.microsoft.com/office/drawing/2014/main" id="{00000000-0008-0000-2000-00005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0" name="Text Box 3">
          <a:extLst>
            <a:ext uri="{FF2B5EF4-FFF2-40B4-BE49-F238E27FC236}">
              <a16:creationId xmlns:a16="http://schemas.microsoft.com/office/drawing/2014/main" id="{00000000-0008-0000-2000-00005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1" name="Text Box 4">
          <a:extLst>
            <a:ext uri="{FF2B5EF4-FFF2-40B4-BE49-F238E27FC236}">
              <a16:creationId xmlns:a16="http://schemas.microsoft.com/office/drawing/2014/main" id="{00000000-0008-0000-2000-00005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2" name="Text Box 5">
          <a:extLst>
            <a:ext uri="{FF2B5EF4-FFF2-40B4-BE49-F238E27FC236}">
              <a16:creationId xmlns:a16="http://schemas.microsoft.com/office/drawing/2014/main" id="{00000000-0008-0000-2000-00005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3" name="Text Box 6">
          <a:extLst>
            <a:ext uri="{FF2B5EF4-FFF2-40B4-BE49-F238E27FC236}">
              <a16:creationId xmlns:a16="http://schemas.microsoft.com/office/drawing/2014/main" id="{00000000-0008-0000-2000-00005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4" name="Text Box 8">
          <a:extLst>
            <a:ext uri="{FF2B5EF4-FFF2-40B4-BE49-F238E27FC236}">
              <a16:creationId xmlns:a16="http://schemas.microsoft.com/office/drawing/2014/main" id="{00000000-0008-0000-2000-00006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5" name="Text Box 9">
          <a:extLst>
            <a:ext uri="{FF2B5EF4-FFF2-40B4-BE49-F238E27FC236}">
              <a16:creationId xmlns:a16="http://schemas.microsoft.com/office/drawing/2014/main" id="{00000000-0008-0000-2000-00006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6" name="Text Box 10">
          <a:extLst>
            <a:ext uri="{FF2B5EF4-FFF2-40B4-BE49-F238E27FC236}">
              <a16:creationId xmlns:a16="http://schemas.microsoft.com/office/drawing/2014/main" id="{00000000-0008-0000-2000-00006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7" name="Text Box 1">
          <a:extLst>
            <a:ext uri="{FF2B5EF4-FFF2-40B4-BE49-F238E27FC236}">
              <a16:creationId xmlns:a16="http://schemas.microsoft.com/office/drawing/2014/main" id="{00000000-0008-0000-2000-00006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8" name="Text Box 2">
          <a:extLst>
            <a:ext uri="{FF2B5EF4-FFF2-40B4-BE49-F238E27FC236}">
              <a16:creationId xmlns:a16="http://schemas.microsoft.com/office/drawing/2014/main" id="{00000000-0008-0000-2000-00006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869" name="Text Box 8">
          <a:extLst>
            <a:ext uri="{FF2B5EF4-FFF2-40B4-BE49-F238E27FC236}">
              <a16:creationId xmlns:a16="http://schemas.microsoft.com/office/drawing/2014/main" id="{00000000-0008-0000-2000-000065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0" name="Text Box 8">
          <a:extLst>
            <a:ext uri="{FF2B5EF4-FFF2-40B4-BE49-F238E27FC236}">
              <a16:creationId xmlns:a16="http://schemas.microsoft.com/office/drawing/2014/main" id="{00000000-0008-0000-2000-00006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1" name="Text Box 8">
          <a:extLst>
            <a:ext uri="{FF2B5EF4-FFF2-40B4-BE49-F238E27FC236}">
              <a16:creationId xmlns:a16="http://schemas.microsoft.com/office/drawing/2014/main" id="{00000000-0008-0000-2000-00006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2" name="Text Box 1">
          <a:extLst>
            <a:ext uri="{FF2B5EF4-FFF2-40B4-BE49-F238E27FC236}">
              <a16:creationId xmlns:a16="http://schemas.microsoft.com/office/drawing/2014/main" id="{00000000-0008-0000-2000-00006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3" name="Text Box 2">
          <a:extLst>
            <a:ext uri="{FF2B5EF4-FFF2-40B4-BE49-F238E27FC236}">
              <a16:creationId xmlns:a16="http://schemas.microsoft.com/office/drawing/2014/main" id="{00000000-0008-0000-2000-00006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4" name="Text Box 3">
          <a:extLst>
            <a:ext uri="{FF2B5EF4-FFF2-40B4-BE49-F238E27FC236}">
              <a16:creationId xmlns:a16="http://schemas.microsoft.com/office/drawing/2014/main" id="{00000000-0008-0000-2000-00006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5" name="Text Box 4">
          <a:extLst>
            <a:ext uri="{FF2B5EF4-FFF2-40B4-BE49-F238E27FC236}">
              <a16:creationId xmlns:a16="http://schemas.microsoft.com/office/drawing/2014/main" id="{00000000-0008-0000-2000-00006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6" name="Text Box 5">
          <a:extLst>
            <a:ext uri="{FF2B5EF4-FFF2-40B4-BE49-F238E27FC236}">
              <a16:creationId xmlns:a16="http://schemas.microsoft.com/office/drawing/2014/main" id="{00000000-0008-0000-2000-00006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7" name="Text Box 6">
          <a:extLst>
            <a:ext uri="{FF2B5EF4-FFF2-40B4-BE49-F238E27FC236}">
              <a16:creationId xmlns:a16="http://schemas.microsoft.com/office/drawing/2014/main" id="{00000000-0008-0000-2000-00006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8" name="Text Box 8">
          <a:extLst>
            <a:ext uri="{FF2B5EF4-FFF2-40B4-BE49-F238E27FC236}">
              <a16:creationId xmlns:a16="http://schemas.microsoft.com/office/drawing/2014/main" id="{00000000-0008-0000-2000-00006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9" name="Text Box 9">
          <a:extLst>
            <a:ext uri="{FF2B5EF4-FFF2-40B4-BE49-F238E27FC236}">
              <a16:creationId xmlns:a16="http://schemas.microsoft.com/office/drawing/2014/main" id="{00000000-0008-0000-2000-00006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0" name="Text Box 10">
          <a:extLst>
            <a:ext uri="{FF2B5EF4-FFF2-40B4-BE49-F238E27FC236}">
              <a16:creationId xmlns:a16="http://schemas.microsoft.com/office/drawing/2014/main" id="{00000000-0008-0000-2000-00007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1" name="Text Box 1">
          <a:extLst>
            <a:ext uri="{FF2B5EF4-FFF2-40B4-BE49-F238E27FC236}">
              <a16:creationId xmlns:a16="http://schemas.microsoft.com/office/drawing/2014/main" id="{00000000-0008-0000-2000-00007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2" name="Text Box 2">
          <a:extLst>
            <a:ext uri="{FF2B5EF4-FFF2-40B4-BE49-F238E27FC236}">
              <a16:creationId xmlns:a16="http://schemas.microsoft.com/office/drawing/2014/main" id="{00000000-0008-0000-2000-00007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3" name="Text Box 8">
          <a:extLst>
            <a:ext uri="{FF2B5EF4-FFF2-40B4-BE49-F238E27FC236}">
              <a16:creationId xmlns:a16="http://schemas.microsoft.com/office/drawing/2014/main" id="{00000000-0008-0000-2000-00007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4" name="Text Box 8">
          <a:extLst>
            <a:ext uri="{FF2B5EF4-FFF2-40B4-BE49-F238E27FC236}">
              <a16:creationId xmlns:a16="http://schemas.microsoft.com/office/drawing/2014/main" id="{00000000-0008-0000-2000-00007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5" name="Text Box 8">
          <a:extLst>
            <a:ext uri="{FF2B5EF4-FFF2-40B4-BE49-F238E27FC236}">
              <a16:creationId xmlns:a16="http://schemas.microsoft.com/office/drawing/2014/main" id="{00000000-0008-0000-2000-00007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6" name="Text Box 8">
          <a:extLst>
            <a:ext uri="{FF2B5EF4-FFF2-40B4-BE49-F238E27FC236}">
              <a16:creationId xmlns:a16="http://schemas.microsoft.com/office/drawing/2014/main" id="{00000000-0008-0000-2000-00007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7" name="Text Box 8">
          <a:extLst>
            <a:ext uri="{FF2B5EF4-FFF2-40B4-BE49-F238E27FC236}">
              <a16:creationId xmlns:a16="http://schemas.microsoft.com/office/drawing/2014/main" id="{00000000-0008-0000-2000-00007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8" name="Text Box 1">
          <a:extLst>
            <a:ext uri="{FF2B5EF4-FFF2-40B4-BE49-F238E27FC236}">
              <a16:creationId xmlns:a16="http://schemas.microsoft.com/office/drawing/2014/main" id="{00000000-0008-0000-2000-00007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9" name="Text Box 2">
          <a:extLst>
            <a:ext uri="{FF2B5EF4-FFF2-40B4-BE49-F238E27FC236}">
              <a16:creationId xmlns:a16="http://schemas.microsoft.com/office/drawing/2014/main" id="{00000000-0008-0000-2000-00007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0" name="Text Box 3">
          <a:extLst>
            <a:ext uri="{FF2B5EF4-FFF2-40B4-BE49-F238E27FC236}">
              <a16:creationId xmlns:a16="http://schemas.microsoft.com/office/drawing/2014/main" id="{00000000-0008-0000-2000-00007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1" name="Text Box 4">
          <a:extLst>
            <a:ext uri="{FF2B5EF4-FFF2-40B4-BE49-F238E27FC236}">
              <a16:creationId xmlns:a16="http://schemas.microsoft.com/office/drawing/2014/main" id="{00000000-0008-0000-2000-00007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2" name="Text Box 5">
          <a:extLst>
            <a:ext uri="{FF2B5EF4-FFF2-40B4-BE49-F238E27FC236}">
              <a16:creationId xmlns:a16="http://schemas.microsoft.com/office/drawing/2014/main" id="{00000000-0008-0000-2000-00007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3" name="Text Box 6">
          <a:extLst>
            <a:ext uri="{FF2B5EF4-FFF2-40B4-BE49-F238E27FC236}">
              <a16:creationId xmlns:a16="http://schemas.microsoft.com/office/drawing/2014/main" id="{00000000-0008-0000-2000-00007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4" name="Text Box 8">
          <a:extLst>
            <a:ext uri="{FF2B5EF4-FFF2-40B4-BE49-F238E27FC236}">
              <a16:creationId xmlns:a16="http://schemas.microsoft.com/office/drawing/2014/main" id="{00000000-0008-0000-2000-00007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5" name="Text Box 9">
          <a:extLst>
            <a:ext uri="{FF2B5EF4-FFF2-40B4-BE49-F238E27FC236}">
              <a16:creationId xmlns:a16="http://schemas.microsoft.com/office/drawing/2014/main" id="{00000000-0008-0000-2000-00007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6" name="Text Box 10">
          <a:extLst>
            <a:ext uri="{FF2B5EF4-FFF2-40B4-BE49-F238E27FC236}">
              <a16:creationId xmlns:a16="http://schemas.microsoft.com/office/drawing/2014/main" id="{00000000-0008-0000-2000-00008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7" name="Text Box 1">
          <a:extLst>
            <a:ext uri="{FF2B5EF4-FFF2-40B4-BE49-F238E27FC236}">
              <a16:creationId xmlns:a16="http://schemas.microsoft.com/office/drawing/2014/main" id="{00000000-0008-0000-2000-00008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8" name="Text Box 2">
          <a:extLst>
            <a:ext uri="{FF2B5EF4-FFF2-40B4-BE49-F238E27FC236}">
              <a16:creationId xmlns:a16="http://schemas.microsoft.com/office/drawing/2014/main" id="{00000000-0008-0000-2000-00008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899" name="Text Box 8">
          <a:extLst>
            <a:ext uri="{FF2B5EF4-FFF2-40B4-BE49-F238E27FC236}">
              <a16:creationId xmlns:a16="http://schemas.microsoft.com/office/drawing/2014/main" id="{00000000-0008-0000-2000-000083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00" name="Text Box 8">
          <a:extLst>
            <a:ext uri="{FF2B5EF4-FFF2-40B4-BE49-F238E27FC236}">
              <a16:creationId xmlns:a16="http://schemas.microsoft.com/office/drawing/2014/main" id="{00000000-0008-0000-2000-00008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901" name="Text Box 8">
          <a:extLst>
            <a:ext uri="{FF2B5EF4-FFF2-40B4-BE49-F238E27FC236}">
              <a16:creationId xmlns:a16="http://schemas.microsoft.com/office/drawing/2014/main" id="{00000000-0008-0000-2000-000085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902" name="Text Box 8">
          <a:extLst>
            <a:ext uri="{FF2B5EF4-FFF2-40B4-BE49-F238E27FC236}">
              <a16:creationId xmlns:a16="http://schemas.microsoft.com/office/drawing/2014/main" id="{00000000-0008-0000-2000-000086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903" name="Text Box 8">
          <a:extLst>
            <a:ext uri="{FF2B5EF4-FFF2-40B4-BE49-F238E27FC236}">
              <a16:creationId xmlns:a16="http://schemas.microsoft.com/office/drawing/2014/main" id="{00000000-0008-0000-2000-000087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11</xdr:col>
      <xdr:colOff>0</xdr:colOff>
      <xdr:row>21</xdr:row>
      <xdr:rowOff>0</xdr:rowOff>
    </xdr:from>
    <xdr:ext cx="114300" cy="285750"/>
    <xdr:sp macro="" textlink="">
      <xdr:nvSpPr>
        <xdr:cNvPr id="904" name="Text Box 8">
          <a:extLst>
            <a:ext uri="{FF2B5EF4-FFF2-40B4-BE49-F238E27FC236}">
              <a16:creationId xmlns:a16="http://schemas.microsoft.com/office/drawing/2014/main" id="{00000000-0008-0000-2000-000088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45</xdr:row>
      <xdr:rowOff>0</xdr:rowOff>
    </xdr:from>
    <xdr:ext cx="114300" cy="285750"/>
    <xdr:sp macro="" textlink="">
      <xdr:nvSpPr>
        <xdr:cNvPr id="905" name="Text Box 8">
          <a:extLst>
            <a:ext uri="{FF2B5EF4-FFF2-40B4-BE49-F238E27FC236}">
              <a16:creationId xmlns:a16="http://schemas.microsoft.com/office/drawing/2014/main" id="{00000000-0008-0000-2000-000089030000}"/>
            </a:ext>
          </a:extLst>
        </xdr:cNvPr>
        <xdr:cNvSpPr txBox="1">
          <a:spLocks noChangeArrowheads="1"/>
        </xdr:cNvSpPr>
      </xdr:nvSpPr>
      <xdr:spPr bwMode="auto">
        <a:xfrm>
          <a:off x="74980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45</xdr:row>
      <xdr:rowOff>0</xdr:rowOff>
    </xdr:from>
    <xdr:ext cx="114300" cy="285750"/>
    <xdr:sp macro="" textlink="">
      <xdr:nvSpPr>
        <xdr:cNvPr id="906" name="Text Box 8">
          <a:extLst>
            <a:ext uri="{FF2B5EF4-FFF2-40B4-BE49-F238E27FC236}">
              <a16:creationId xmlns:a16="http://schemas.microsoft.com/office/drawing/2014/main" id="{00000000-0008-0000-2000-00008A030000}"/>
            </a:ext>
          </a:extLst>
        </xdr:cNvPr>
        <xdr:cNvSpPr txBox="1">
          <a:spLocks noChangeArrowheads="1"/>
        </xdr:cNvSpPr>
      </xdr:nvSpPr>
      <xdr:spPr bwMode="auto">
        <a:xfrm>
          <a:off x="74980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45</xdr:row>
      <xdr:rowOff>0</xdr:rowOff>
    </xdr:from>
    <xdr:ext cx="114300" cy="285750"/>
    <xdr:sp macro="" textlink="">
      <xdr:nvSpPr>
        <xdr:cNvPr id="907" name="Text Box 8">
          <a:extLst>
            <a:ext uri="{FF2B5EF4-FFF2-40B4-BE49-F238E27FC236}">
              <a16:creationId xmlns:a16="http://schemas.microsoft.com/office/drawing/2014/main" id="{00000000-0008-0000-2000-00008B030000}"/>
            </a:ext>
          </a:extLst>
        </xdr:cNvPr>
        <xdr:cNvSpPr txBox="1">
          <a:spLocks noChangeArrowheads="1"/>
        </xdr:cNvSpPr>
      </xdr:nvSpPr>
      <xdr:spPr bwMode="auto">
        <a:xfrm>
          <a:off x="74980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45</xdr:row>
      <xdr:rowOff>0</xdr:rowOff>
    </xdr:from>
    <xdr:ext cx="114300" cy="285750"/>
    <xdr:sp macro="" textlink="">
      <xdr:nvSpPr>
        <xdr:cNvPr id="908" name="Text Box 8">
          <a:extLst>
            <a:ext uri="{FF2B5EF4-FFF2-40B4-BE49-F238E27FC236}">
              <a16:creationId xmlns:a16="http://schemas.microsoft.com/office/drawing/2014/main" id="{00000000-0008-0000-2000-00008C030000}"/>
            </a:ext>
          </a:extLst>
        </xdr:cNvPr>
        <xdr:cNvSpPr txBox="1">
          <a:spLocks noChangeArrowheads="1"/>
        </xdr:cNvSpPr>
      </xdr:nvSpPr>
      <xdr:spPr bwMode="auto">
        <a:xfrm>
          <a:off x="74980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09" name="Text Box 1">
          <a:extLst>
            <a:ext uri="{FF2B5EF4-FFF2-40B4-BE49-F238E27FC236}">
              <a16:creationId xmlns:a16="http://schemas.microsoft.com/office/drawing/2014/main" id="{00000000-0008-0000-2000-00008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0" name="Text Box 2">
          <a:extLst>
            <a:ext uri="{FF2B5EF4-FFF2-40B4-BE49-F238E27FC236}">
              <a16:creationId xmlns:a16="http://schemas.microsoft.com/office/drawing/2014/main" id="{00000000-0008-0000-2000-00008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1" name="Text Box 3">
          <a:extLst>
            <a:ext uri="{FF2B5EF4-FFF2-40B4-BE49-F238E27FC236}">
              <a16:creationId xmlns:a16="http://schemas.microsoft.com/office/drawing/2014/main" id="{00000000-0008-0000-2000-00008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2" name="Text Box 4">
          <a:extLst>
            <a:ext uri="{FF2B5EF4-FFF2-40B4-BE49-F238E27FC236}">
              <a16:creationId xmlns:a16="http://schemas.microsoft.com/office/drawing/2014/main" id="{00000000-0008-0000-2000-00009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3" name="Text Box 5">
          <a:extLst>
            <a:ext uri="{FF2B5EF4-FFF2-40B4-BE49-F238E27FC236}">
              <a16:creationId xmlns:a16="http://schemas.microsoft.com/office/drawing/2014/main" id="{00000000-0008-0000-2000-00009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4" name="Text Box 6">
          <a:extLst>
            <a:ext uri="{FF2B5EF4-FFF2-40B4-BE49-F238E27FC236}">
              <a16:creationId xmlns:a16="http://schemas.microsoft.com/office/drawing/2014/main" id="{00000000-0008-0000-2000-00009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5" name="Text Box 8">
          <a:extLst>
            <a:ext uri="{FF2B5EF4-FFF2-40B4-BE49-F238E27FC236}">
              <a16:creationId xmlns:a16="http://schemas.microsoft.com/office/drawing/2014/main" id="{00000000-0008-0000-2000-00009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6" name="Text Box 9">
          <a:extLst>
            <a:ext uri="{FF2B5EF4-FFF2-40B4-BE49-F238E27FC236}">
              <a16:creationId xmlns:a16="http://schemas.microsoft.com/office/drawing/2014/main" id="{00000000-0008-0000-2000-00009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7" name="Text Box 10">
          <a:extLst>
            <a:ext uri="{FF2B5EF4-FFF2-40B4-BE49-F238E27FC236}">
              <a16:creationId xmlns:a16="http://schemas.microsoft.com/office/drawing/2014/main" id="{00000000-0008-0000-2000-00009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8" name="Text Box 1">
          <a:extLst>
            <a:ext uri="{FF2B5EF4-FFF2-40B4-BE49-F238E27FC236}">
              <a16:creationId xmlns:a16="http://schemas.microsoft.com/office/drawing/2014/main" id="{00000000-0008-0000-2000-00009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9" name="Text Box 2">
          <a:extLst>
            <a:ext uri="{FF2B5EF4-FFF2-40B4-BE49-F238E27FC236}">
              <a16:creationId xmlns:a16="http://schemas.microsoft.com/office/drawing/2014/main" id="{00000000-0008-0000-2000-00009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0" name="Text Box 8">
          <a:extLst>
            <a:ext uri="{FF2B5EF4-FFF2-40B4-BE49-F238E27FC236}">
              <a16:creationId xmlns:a16="http://schemas.microsoft.com/office/drawing/2014/main" id="{00000000-0008-0000-2000-00009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1" name="Text Box 8">
          <a:extLst>
            <a:ext uri="{FF2B5EF4-FFF2-40B4-BE49-F238E27FC236}">
              <a16:creationId xmlns:a16="http://schemas.microsoft.com/office/drawing/2014/main" id="{00000000-0008-0000-2000-00009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2" name="Text Box 8">
          <a:extLst>
            <a:ext uri="{FF2B5EF4-FFF2-40B4-BE49-F238E27FC236}">
              <a16:creationId xmlns:a16="http://schemas.microsoft.com/office/drawing/2014/main" id="{00000000-0008-0000-2000-00009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3" name="Text Box 8">
          <a:extLst>
            <a:ext uri="{FF2B5EF4-FFF2-40B4-BE49-F238E27FC236}">
              <a16:creationId xmlns:a16="http://schemas.microsoft.com/office/drawing/2014/main" id="{00000000-0008-0000-2000-00009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4" name="Text Box 1">
          <a:extLst>
            <a:ext uri="{FF2B5EF4-FFF2-40B4-BE49-F238E27FC236}">
              <a16:creationId xmlns:a16="http://schemas.microsoft.com/office/drawing/2014/main" id="{00000000-0008-0000-2000-00009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5" name="Text Box 2">
          <a:extLst>
            <a:ext uri="{FF2B5EF4-FFF2-40B4-BE49-F238E27FC236}">
              <a16:creationId xmlns:a16="http://schemas.microsoft.com/office/drawing/2014/main" id="{00000000-0008-0000-2000-00009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6" name="Text Box 3">
          <a:extLst>
            <a:ext uri="{FF2B5EF4-FFF2-40B4-BE49-F238E27FC236}">
              <a16:creationId xmlns:a16="http://schemas.microsoft.com/office/drawing/2014/main" id="{00000000-0008-0000-2000-00009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7" name="Text Box 4">
          <a:extLst>
            <a:ext uri="{FF2B5EF4-FFF2-40B4-BE49-F238E27FC236}">
              <a16:creationId xmlns:a16="http://schemas.microsoft.com/office/drawing/2014/main" id="{00000000-0008-0000-2000-00009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8" name="Text Box 5">
          <a:extLst>
            <a:ext uri="{FF2B5EF4-FFF2-40B4-BE49-F238E27FC236}">
              <a16:creationId xmlns:a16="http://schemas.microsoft.com/office/drawing/2014/main" id="{00000000-0008-0000-2000-0000A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9" name="Text Box 6">
          <a:extLst>
            <a:ext uri="{FF2B5EF4-FFF2-40B4-BE49-F238E27FC236}">
              <a16:creationId xmlns:a16="http://schemas.microsoft.com/office/drawing/2014/main" id="{00000000-0008-0000-2000-0000A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0" name="Text Box 8">
          <a:extLst>
            <a:ext uri="{FF2B5EF4-FFF2-40B4-BE49-F238E27FC236}">
              <a16:creationId xmlns:a16="http://schemas.microsoft.com/office/drawing/2014/main" id="{00000000-0008-0000-2000-0000A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1" name="Text Box 9">
          <a:extLst>
            <a:ext uri="{FF2B5EF4-FFF2-40B4-BE49-F238E27FC236}">
              <a16:creationId xmlns:a16="http://schemas.microsoft.com/office/drawing/2014/main" id="{00000000-0008-0000-2000-0000A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2" name="Text Box 10">
          <a:extLst>
            <a:ext uri="{FF2B5EF4-FFF2-40B4-BE49-F238E27FC236}">
              <a16:creationId xmlns:a16="http://schemas.microsoft.com/office/drawing/2014/main" id="{00000000-0008-0000-2000-0000A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3" name="Text Box 1">
          <a:extLst>
            <a:ext uri="{FF2B5EF4-FFF2-40B4-BE49-F238E27FC236}">
              <a16:creationId xmlns:a16="http://schemas.microsoft.com/office/drawing/2014/main" id="{00000000-0008-0000-2000-0000A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4" name="Text Box 2">
          <a:extLst>
            <a:ext uri="{FF2B5EF4-FFF2-40B4-BE49-F238E27FC236}">
              <a16:creationId xmlns:a16="http://schemas.microsoft.com/office/drawing/2014/main" id="{00000000-0008-0000-2000-0000A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935" name="Text Box 8">
          <a:extLst>
            <a:ext uri="{FF2B5EF4-FFF2-40B4-BE49-F238E27FC236}">
              <a16:creationId xmlns:a16="http://schemas.microsoft.com/office/drawing/2014/main" id="{00000000-0008-0000-2000-0000A7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6" name="Text Box 8">
          <a:extLst>
            <a:ext uri="{FF2B5EF4-FFF2-40B4-BE49-F238E27FC236}">
              <a16:creationId xmlns:a16="http://schemas.microsoft.com/office/drawing/2014/main" id="{00000000-0008-0000-2000-0000A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21</xdr:row>
      <xdr:rowOff>31750</xdr:rowOff>
    </xdr:from>
    <xdr:ext cx="114300" cy="285750"/>
    <xdr:sp macro="" textlink="">
      <xdr:nvSpPr>
        <xdr:cNvPr id="937" name="Text Box 8">
          <a:extLst>
            <a:ext uri="{FF2B5EF4-FFF2-40B4-BE49-F238E27FC236}">
              <a16:creationId xmlns:a16="http://schemas.microsoft.com/office/drawing/2014/main" id="{00000000-0008-0000-2000-0000A9030000}"/>
            </a:ext>
          </a:extLst>
        </xdr:cNvPr>
        <xdr:cNvSpPr txBox="1">
          <a:spLocks noChangeArrowheads="1"/>
        </xdr:cNvSpPr>
      </xdr:nvSpPr>
      <xdr:spPr bwMode="auto">
        <a:xfrm>
          <a:off x="1885104" y="387223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938" name="Text Box 8">
          <a:extLst>
            <a:ext uri="{FF2B5EF4-FFF2-40B4-BE49-F238E27FC236}">
              <a16:creationId xmlns:a16="http://schemas.microsoft.com/office/drawing/2014/main" id="{00000000-0008-0000-2000-0000AA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21</xdr:row>
      <xdr:rowOff>0</xdr:rowOff>
    </xdr:from>
    <xdr:ext cx="114300" cy="285750"/>
    <xdr:sp macro="" textlink="">
      <xdr:nvSpPr>
        <xdr:cNvPr id="939" name="Text Box 8">
          <a:extLst>
            <a:ext uri="{FF2B5EF4-FFF2-40B4-BE49-F238E27FC236}">
              <a16:creationId xmlns:a16="http://schemas.microsoft.com/office/drawing/2014/main" id="{00000000-0008-0000-2000-0000AB030000}"/>
            </a:ext>
          </a:extLst>
        </xdr:cNvPr>
        <xdr:cNvSpPr txBox="1">
          <a:spLocks noChangeArrowheads="1"/>
        </xdr:cNvSpPr>
      </xdr:nvSpPr>
      <xdr:spPr bwMode="auto">
        <a:xfrm>
          <a:off x="74980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0" name="Text Box 8">
          <a:extLst>
            <a:ext uri="{FF2B5EF4-FFF2-40B4-BE49-F238E27FC236}">
              <a16:creationId xmlns:a16="http://schemas.microsoft.com/office/drawing/2014/main" id="{00000000-0008-0000-2000-0000AC030000}"/>
            </a:ext>
          </a:extLst>
        </xdr:cNvPr>
        <xdr:cNvSpPr txBox="1">
          <a:spLocks noChangeArrowheads="1"/>
        </xdr:cNvSpPr>
      </xdr:nvSpPr>
      <xdr:spPr bwMode="auto">
        <a:xfrm>
          <a:off x="12496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1" name="Text Box 1">
          <a:extLst>
            <a:ext uri="{FF2B5EF4-FFF2-40B4-BE49-F238E27FC236}">
              <a16:creationId xmlns:a16="http://schemas.microsoft.com/office/drawing/2014/main" id="{00000000-0008-0000-2000-0000AD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2" name="Text Box 2">
          <a:extLst>
            <a:ext uri="{FF2B5EF4-FFF2-40B4-BE49-F238E27FC236}">
              <a16:creationId xmlns:a16="http://schemas.microsoft.com/office/drawing/2014/main" id="{00000000-0008-0000-2000-0000AE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3" name="Text Box 3">
          <a:extLst>
            <a:ext uri="{FF2B5EF4-FFF2-40B4-BE49-F238E27FC236}">
              <a16:creationId xmlns:a16="http://schemas.microsoft.com/office/drawing/2014/main" id="{00000000-0008-0000-2000-0000AF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4" name="Text Box 4">
          <a:extLst>
            <a:ext uri="{FF2B5EF4-FFF2-40B4-BE49-F238E27FC236}">
              <a16:creationId xmlns:a16="http://schemas.microsoft.com/office/drawing/2014/main" id="{00000000-0008-0000-2000-0000B0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5" name="Text Box 5">
          <a:extLst>
            <a:ext uri="{FF2B5EF4-FFF2-40B4-BE49-F238E27FC236}">
              <a16:creationId xmlns:a16="http://schemas.microsoft.com/office/drawing/2014/main" id="{00000000-0008-0000-2000-0000B1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6" name="Text Box 6">
          <a:extLst>
            <a:ext uri="{FF2B5EF4-FFF2-40B4-BE49-F238E27FC236}">
              <a16:creationId xmlns:a16="http://schemas.microsoft.com/office/drawing/2014/main" id="{00000000-0008-0000-2000-0000B2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7" name="Text Box 8">
          <a:extLst>
            <a:ext uri="{FF2B5EF4-FFF2-40B4-BE49-F238E27FC236}">
              <a16:creationId xmlns:a16="http://schemas.microsoft.com/office/drawing/2014/main" id="{00000000-0008-0000-2000-0000B3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8" name="Text Box 9">
          <a:extLst>
            <a:ext uri="{FF2B5EF4-FFF2-40B4-BE49-F238E27FC236}">
              <a16:creationId xmlns:a16="http://schemas.microsoft.com/office/drawing/2014/main" id="{00000000-0008-0000-2000-0000B4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9" name="Text Box 10">
          <a:extLst>
            <a:ext uri="{FF2B5EF4-FFF2-40B4-BE49-F238E27FC236}">
              <a16:creationId xmlns:a16="http://schemas.microsoft.com/office/drawing/2014/main" id="{00000000-0008-0000-2000-0000B5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0" name="Text Box 1">
          <a:extLst>
            <a:ext uri="{FF2B5EF4-FFF2-40B4-BE49-F238E27FC236}">
              <a16:creationId xmlns:a16="http://schemas.microsoft.com/office/drawing/2014/main" id="{00000000-0008-0000-2000-0000B6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1" name="Text Box 2">
          <a:extLst>
            <a:ext uri="{FF2B5EF4-FFF2-40B4-BE49-F238E27FC236}">
              <a16:creationId xmlns:a16="http://schemas.microsoft.com/office/drawing/2014/main" id="{00000000-0008-0000-2000-0000B7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2" name="Text Box 8">
          <a:extLst>
            <a:ext uri="{FF2B5EF4-FFF2-40B4-BE49-F238E27FC236}">
              <a16:creationId xmlns:a16="http://schemas.microsoft.com/office/drawing/2014/main" id="{00000000-0008-0000-2000-0000B8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3" name="Text Box 8">
          <a:extLst>
            <a:ext uri="{FF2B5EF4-FFF2-40B4-BE49-F238E27FC236}">
              <a16:creationId xmlns:a16="http://schemas.microsoft.com/office/drawing/2014/main" id="{00000000-0008-0000-2000-0000B9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4" name="Text Box 8">
          <a:extLst>
            <a:ext uri="{FF2B5EF4-FFF2-40B4-BE49-F238E27FC236}">
              <a16:creationId xmlns:a16="http://schemas.microsoft.com/office/drawing/2014/main" id="{00000000-0008-0000-2000-0000BA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5" name="Text Box 8">
          <a:extLst>
            <a:ext uri="{FF2B5EF4-FFF2-40B4-BE49-F238E27FC236}">
              <a16:creationId xmlns:a16="http://schemas.microsoft.com/office/drawing/2014/main" id="{00000000-0008-0000-2000-0000BB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6" name="Text Box 8">
          <a:extLst>
            <a:ext uri="{FF2B5EF4-FFF2-40B4-BE49-F238E27FC236}">
              <a16:creationId xmlns:a16="http://schemas.microsoft.com/office/drawing/2014/main" id="{00000000-0008-0000-2000-0000BC030000}"/>
            </a:ext>
          </a:extLst>
        </xdr:cNvPr>
        <xdr:cNvSpPr txBox="1">
          <a:spLocks noChangeArrowheads="1"/>
        </xdr:cNvSpPr>
      </xdr:nvSpPr>
      <xdr:spPr bwMode="auto">
        <a:xfrm>
          <a:off x="12496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7" name="Text Box 1">
          <a:extLst>
            <a:ext uri="{FF2B5EF4-FFF2-40B4-BE49-F238E27FC236}">
              <a16:creationId xmlns:a16="http://schemas.microsoft.com/office/drawing/2014/main" id="{00000000-0008-0000-2000-0000BD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8" name="Text Box 2">
          <a:extLst>
            <a:ext uri="{FF2B5EF4-FFF2-40B4-BE49-F238E27FC236}">
              <a16:creationId xmlns:a16="http://schemas.microsoft.com/office/drawing/2014/main" id="{00000000-0008-0000-2000-0000BE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9" name="Text Box 3">
          <a:extLst>
            <a:ext uri="{FF2B5EF4-FFF2-40B4-BE49-F238E27FC236}">
              <a16:creationId xmlns:a16="http://schemas.microsoft.com/office/drawing/2014/main" id="{00000000-0008-0000-2000-0000BF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0" name="Text Box 4">
          <a:extLst>
            <a:ext uri="{FF2B5EF4-FFF2-40B4-BE49-F238E27FC236}">
              <a16:creationId xmlns:a16="http://schemas.microsoft.com/office/drawing/2014/main" id="{00000000-0008-0000-2000-0000C0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1" name="Text Box 5">
          <a:extLst>
            <a:ext uri="{FF2B5EF4-FFF2-40B4-BE49-F238E27FC236}">
              <a16:creationId xmlns:a16="http://schemas.microsoft.com/office/drawing/2014/main" id="{00000000-0008-0000-2000-0000C1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2" name="Text Box 6">
          <a:extLst>
            <a:ext uri="{FF2B5EF4-FFF2-40B4-BE49-F238E27FC236}">
              <a16:creationId xmlns:a16="http://schemas.microsoft.com/office/drawing/2014/main" id="{00000000-0008-0000-2000-0000C2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3" name="Text Box 8">
          <a:extLst>
            <a:ext uri="{FF2B5EF4-FFF2-40B4-BE49-F238E27FC236}">
              <a16:creationId xmlns:a16="http://schemas.microsoft.com/office/drawing/2014/main" id="{00000000-0008-0000-2000-0000C3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4" name="Text Box 9">
          <a:extLst>
            <a:ext uri="{FF2B5EF4-FFF2-40B4-BE49-F238E27FC236}">
              <a16:creationId xmlns:a16="http://schemas.microsoft.com/office/drawing/2014/main" id="{00000000-0008-0000-2000-0000C4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5" name="Text Box 10">
          <a:extLst>
            <a:ext uri="{FF2B5EF4-FFF2-40B4-BE49-F238E27FC236}">
              <a16:creationId xmlns:a16="http://schemas.microsoft.com/office/drawing/2014/main" id="{00000000-0008-0000-2000-0000C5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6" name="Text Box 1">
          <a:extLst>
            <a:ext uri="{FF2B5EF4-FFF2-40B4-BE49-F238E27FC236}">
              <a16:creationId xmlns:a16="http://schemas.microsoft.com/office/drawing/2014/main" id="{00000000-0008-0000-2000-0000C6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7" name="Text Box 2">
          <a:extLst>
            <a:ext uri="{FF2B5EF4-FFF2-40B4-BE49-F238E27FC236}">
              <a16:creationId xmlns:a16="http://schemas.microsoft.com/office/drawing/2014/main" id="{00000000-0008-0000-2000-0000C7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23</xdr:row>
      <xdr:rowOff>63500</xdr:rowOff>
    </xdr:from>
    <xdr:ext cx="114300" cy="285750"/>
    <xdr:sp macro="" textlink="">
      <xdr:nvSpPr>
        <xdr:cNvPr id="968" name="Text Box 8">
          <a:extLst>
            <a:ext uri="{FF2B5EF4-FFF2-40B4-BE49-F238E27FC236}">
              <a16:creationId xmlns:a16="http://schemas.microsoft.com/office/drawing/2014/main" id="{00000000-0008-0000-2000-0000C8030000}"/>
            </a:ext>
          </a:extLst>
        </xdr:cNvPr>
        <xdr:cNvSpPr txBox="1">
          <a:spLocks noChangeArrowheads="1"/>
        </xdr:cNvSpPr>
      </xdr:nvSpPr>
      <xdr:spPr bwMode="auto">
        <a:xfrm>
          <a:off x="1253066" y="42697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63500</xdr:rowOff>
    </xdr:from>
    <xdr:ext cx="114300" cy="285750"/>
    <xdr:sp macro="" textlink="">
      <xdr:nvSpPr>
        <xdr:cNvPr id="969" name="Text Box 8">
          <a:extLst>
            <a:ext uri="{FF2B5EF4-FFF2-40B4-BE49-F238E27FC236}">
              <a16:creationId xmlns:a16="http://schemas.microsoft.com/office/drawing/2014/main" id="{00000000-0008-0000-2000-0000C9030000}"/>
            </a:ext>
          </a:extLst>
        </xdr:cNvPr>
        <xdr:cNvSpPr txBox="1">
          <a:spLocks noChangeArrowheads="1"/>
        </xdr:cNvSpPr>
      </xdr:nvSpPr>
      <xdr:spPr bwMode="auto">
        <a:xfrm>
          <a:off x="1249680" y="42697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22</xdr:row>
      <xdr:rowOff>0</xdr:rowOff>
    </xdr:from>
    <xdr:ext cx="114300" cy="285750"/>
    <xdr:sp macro="" textlink="">
      <xdr:nvSpPr>
        <xdr:cNvPr id="970" name="Text Box 8">
          <a:extLst>
            <a:ext uri="{FF2B5EF4-FFF2-40B4-BE49-F238E27FC236}">
              <a16:creationId xmlns:a16="http://schemas.microsoft.com/office/drawing/2014/main" id="{00000000-0008-0000-2000-0000CA030000}"/>
            </a:ext>
          </a:extLst>
        </xdr:cNvPr>
        <xdr:cNvSpPr txBox="1">
          <a:spLocks noChangeArrowheads="1"/>
        </xdr:cNvSpPr>
      </xdr:nvSpPr>
      <xdr:spPr bwMode="auto">
        <a:xfrm>
          <a:off x="74980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22</xdr:row>
      <xdr:rowOff>0</xdr:rowOff>
    </xdr:from>
    <xdr:ext cx="114300" cy="285750"/>
    <xdr:sp macro="" textlink="">
      <xdr:nvSpPr>
        <xdr:cNvPr id="971" name="Text Box 8">
          <a:extLst>
            <a:ext uri="{FF2B5EF4-FFF2-40B4-BE49-F238E27FC236}">
              <a16:creationId xmlns:a16="http://schemas.microsoft.com/office/drawing/2014/main" id="{00000000-0008-0000-2000-0000CB030000}"/>
            </a:ext>
          </a:extLst>
        </xdr:cNvPr>
        <xdr:cNvSpPr txBox="1">
          <a:spLocks noChangeArrowheads="1"/>
        </xdr:cNvSpPr>
      </xdr:nvSpPr>
      <xdr:spPr bwMode="auto">
        <a:xfrm>
          <a:off x="74980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23</xdr:row>
      <xdr:rowOff>0</xdr:rowOff>
    </xdr:from>
    <xdr:ext cx="114300" cy="285750"/>
    <xdr:sp macro="" textlink="">
      <xdr:nvSpPr>
        <xdr:cNvPr id="972" name="Text Box 8">
          <a:extLst>
            <a:ext uri="{FF2B5EF4-FFF2-40B4-BE49-F238E27FC236}">
              <a16:creationId xmlns:a16="http://schemas.microsoft.com/office/drawing/2014/main" id="{00000000-0008-0000-2000-0000CC030000}"/>
            </a:ext>
          </a:extLst>
        </xdr:cNvPr>
        <xdr:cNvSpPr txBox="1">
          <a:spLocks noChangeArrowheads="1"/>
        </xdr:cNvSpPr>
      </xdr:nvSpPr>
      <xdr:spPr bwMode="auto">
        <a:xfrm>
          <a:off x="74980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11</xdr:col>
      <xdr:colOff>0</xdr:colOff>
      <xdr:row>23</xdr:row>
      <xdr:rowOff>0</xdr:rowOff>
    </xdr:from>
    <xdr:ext cx="114300" cy="285750"/>
    <xdr:sp macro="" textlink="">
      <xdr:nvSpPr>
        <xdr:cNvPr id="973" name="Text Box 8">
          <a:extLst>
            <a:ext uri="{FF2B5EF4-FFF2-40B4-BE49-F238E27FC236}">
              <a16:creationId xmlns:a16="http://schemas.microsoft.com/office/drawing/2014/main" id="{00000000-0008-0000-2000-0000CD030000}"/>
            </a:ext>
          </a:extLst>
        </xdr:cNvPr>
        <xdr:cNvSpPr txBox="1">
          <a:spLocks noChangeArrowheads="1"/>
        </xdr:cNvSpPr>
      </xdr:nvSpPr>
      <xdr:spPr bwMode="auto">
        <a:xfrm>
          <a:off x="74980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974" name="Text Box 8">
          <a:extLst>
            <a:ext uri="{FF2B5EF4-FFF2-40B4-BE49-F238E27FC236}">
              <a16:creationId xmlns:a16="http://schemas.microsoft.com/office/drawing/2014/main" id="{00000000-0008-0000-2000-0000CE030000}"/>
            </a:ext>
          </a:extLst>
        </xdr:cNvPr>
        <xdr:cNvSpPr txBox="1">
          <a:spLocks noChangeArrowheads="1"/>
        </xdr:cNvSpPr>
      </xdr:nvSpPr>
      <xdr:spPr bwMode="auto">
        <a:xfrm>
          <a:off x="12496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75" name="Text Box 8">
          <a:extLst>
            <a:ext uri="{FF2B5EF4-FFF2-40B4-BE49-F238E27FC236}">
              <a16:creationId xmlns:a16="http://schemas.microsoft.com/office/drawing/2014/main" id="{00000000-0008-0000-2000-0000CF030000}"/>
            </a:ext>
          </a:extLst>
        </xdr:cNvPr>
        <xdr:cNvSpPr txBox="1">
          <a:spLocks noChangeArrowheads="1"/>
        </xdr:cNvSpPr>
      </xdr:nvSpPr>
      <xdr:spPr bwMode="auto">
        <a:xfrm>
          <a:off x="124968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76" name="Text Box 8">
          <a:extLst>
            <a:ext uri="{FF2B5EF4-FFF2-40B4-BE49-F238E27FC236}">
              <a16:creationId xmlns:a16="http://schemas.microsoft.com/office/drawing/2014/main" id="{00000000-0008-0000-2000-0000D0030000}"/>
            </a:ext>
          </a:extLst>
        </xdr:cNvPr>
        <xdr:cNvSpPr txBox="1">
          <a:spLocks noChangeArrowheads="1"/>
        </xdr:cNvSpPr>
      </xdr:nvSpPr>
      <xdr:spPr bwMode="auto">
        <a:xfrm>
          <a:off x="124968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977" name="Text Box 8">
          <a:extLst>
            <a:ext uri="{FF2B5EF4-FFF2-40B4-BE49-F238E27FC236}">
              <a16:creationId xmlns:a16="http://schemas.microsoft.com/office/drawing/2014/main" id="{00000000-0008-0000-2000-0000D1030000}"/>
            </a:ext>
          </a:extLst>
        </xdr:cNvPr>
        <xdr:cNvSpPr txBox="1">
          <a:spLocks noChangeArrowheads="1"/>
        </xdr:cNvSpPr>
      </xdr:nvSpPr>
      <xdr:spPr bwMode="auto">
        <a:xfrm>
          <a:off x="12496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78" name="Text Box 8">
          <a:extLst>
            <a:ext uri="{FF2B5EF4-FFF2-40B4-BE49-F238E27FC236}">
              <a16:creationId xmlns:a16="http://schemas.microsoft.com/office/drawing/2014/main" id="{00000000-0008-0000-2000-0000D2030000}"/>
            </a:ext>
          </a:extLst>
        </xdr:cNvPr>
        <xdr:cNvSpPr txBox="1">
          <a:spLocks noChangeArrowheads="1"/>
        </xdr:cNvSpPr>
      </xdr:nvSpPr>
      <xdr:spPr bwMode="auto">
        <a:xfrm>
          <a:off x="124968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878417</xdr:colOff>
      <xdr:row>40</xdr:row>
      <xdr:rowOff>52917</xdr:rowOff>
    </xdr:from>
    <xdr:ext cx="114300" cy="285750"/>
    <xdr:sp macro="" textlink="">
      <xdr:nvSpPr>
        <xdr:cNvPr id="979" name="Text Box 2">
          <a:extLst>
            <a:ext uri="{FF2B5EF4-FFF2-40B4-BE49-F238E27FC236}">
              <a16:creationId xmlns:a16="http://schemas.microsoft.com/office/drawing/2014/main" id="{00000000-0008-0000-2000-0000D3030000}"/>
            </a:ext>
          </a:extLst>
        </xdr:cNvPr>
        <xdr:cNvSpPr txBox="1">
          <a:spLocks noChangeArrowheads="1"/>
        </xdr:cNvSpPr>
      </xdr:nvSpPr>
      <xdr:spPr bwMode="auto">
        <a:xfrm>
          <a:off x="1876637" y="736811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228600</xdr:colOff>
      <xdr:row>41</xdr:row>
      <xdr:rowOff>152400</xdr:rowOff>
    </xdr:from>
    <xdr:ext cx="114300" cy="285750"/>
    <xdr:sp macro="" textlink="">
      <xdr:nvSpPr>
        <xdr:cNvPr id="980" name="Text Box 8">
          <a:extLst>
            <a:ext uri="{FF2B5EF4-FFF2-40B4-BE49-F238E27FC236}">
              <a16:creationId xmlns:a16="http://schemas.microsoft.com/office/drawing/2014/main" id="{00000000-0008-0000-2000-0000D4030000}"/>
            </a:ext>
          </a:extLst>
        </xdr:cNvPr>
        <xdr:cNvSpPr txBox="1">
          <a:spLocks noChangeArrowheads="1"/>
        </xdr:cNvSpPr>
      </xdr:nvSpPr>
      <xdr:spPr bwMode="auto">
        <a:xfrm>
          <a:off x="2727960" y="765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981" name="Text Box 8">
          <a:extLst>
            <a:ext uri="{FF2B5EF4-FFF2-40B4-BE49-F238E27FC236}">
              <a16:creationId xmlns:a16="http://schemas.microsoft.com/office/drawing/2014/main" id="{00000000-0008-0000-2000-0000D5030000}"/>
            </a:ext>
          </a:extLst>
        </xdr:cNvPr>
        <xdr:cNvSpPr txBox="1">
          <a:spLocks noChangeArrowheads="1"/>
        </xdr:cNvSpPr>
      </xdr:nvSpPr>
      <xdr:spPr bwMode="auto">
        <a:xfrm>
          <a:off x="12496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982" name="Text Box 8">
          <a:extLst>
            <a:ext uri="{FF2B5EF4-FFF2-40B4-BE49-F238E27FC236}">
              <a16:creationId xmlns:a16="http://schemas.microsoft.com/office/drawing/2014/main" id="{00000000-0008-0000-2000-0000D6030000}"/>
            </a:ext>
          </a:extLst>
        </xdr:cNvPr>
        <xdr:cNvSpPr txBox="1">
          <a:spLocks noChangeArrowheads="1"/>
        </xdr:cNvSpPr>
      </xdr:nvSpPr>
      <xdr:spPr bwMode="auto">
        <a:xfrm>
          <a:off x="12496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42</xdr:row>
      <xdr:rowOff>148167</xdr:rowOff>
    </xdr:from>
    <xdr:ext cx="114300" cy="285750"/>
    <xdr:sp macro="" textlink="">
      <xdr:nvSpPr>
        <xdr:cNvPr id="983" name="Text Box 8">
          <a:extLst>
            <a:ext uri="{FF2B5EF4-FFF2-40B4-BE49-F238E27FC236}">
              <a16:creationId xmlns:a16="http://schemas.microsoft.com/office/drawing/2014/main" id="{00000000-0008-0000-2000-0000D7030000}"/>
            </a:ext>
          </a:extLst>
        </xdr:cNvPr>
        <xdr:cNvSpPr txBox="1">
          <a:spLocks noChangeArrowheads="1"/>
        </xdr:cNvSpPr>
      </xdr:nvSpPr>
      <xdr:spPr bwMode="auto">
        <a:xfrm>
          <a:off x="1249680" y="782912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41</xdr:row>
      <xdr:rowOff>152400</xdr:rowOff>
    </xdr:from>
    <xdr:ext cx="114300" cy="285750"/>
    <xdr:sp macro="" textlink="">
      <xdr:nvSpPr>
        <xdr:cNvPr id="984" name="Text Box 8">
          <a:extLst>
            <a:ext uri="{FF2B5EF4-FFF2-40B4-BE49-F238E27FC236}">
              <a16:creationId xmlns:a16="http://schemas.microsoft.com/office/drawing/2014/main" id="{00000000-0008-0000-2000-0000D8030000}"/>
            </a:ext>
          </a:extLst>
        </xdr:cNvPr>
        <xdr:cNvSpPr txBox="1">
          <a:spLocks noChangeArrowheads="1"/>
        </xdr:cNvSpPr>
      </xdr:nvSpPr>
      <xdr:spPr bwMode="auto">
        <a:xfrm>
          <a:off x="4373880" y="765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45</xdr:row>
      <xdr:rowOff>0</xdr:rowOff>
    </xdr:from>
    <xdr:ext cx="114300" cy="285750"/>
    <xdr:sp macro="" textlink="">
      <xdr:nvSpPr>
        <xdr:cNvPr id="985" name="Text Box 8">
          <a:extLst>
            <a:ext uri="{FF2B5EF4-FFF2-40B4-BE49-F238E27FC236}">
              <a16:creationId xmlns:a16="http://schemas.microsoft.com/office/drawing/2014/main" id="{00000000-0008-0000-2000-0000D9030000}"/>
            </a:ext>
          </a:extLst>
        </xdr:cNvPr>
        <xdr:cNvSpPr txBox="1">
          <a:spLocks noChangeArrowheads="1"/>
        </xdr:cNvSpPr>
      </xdr:nvSpPr>
      <xdr:spPr bwMode="auto">
        <a:xfrm>
          <a:off x="1253066"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2053166</xdr:colOff>
      <xdr:row>57</xdr:row>
      <xdr:rowOff>42333</xdr:rowOff>
    </xdr:from>
    <xdr:ext cx="114300" cy="285750"/>
    <xdr:sp macro="" textlink="">
      <xdr:nvSpPr>
        <xdr:cNvPr id="986" name="Text Box 1">
          <a:extLst>
            <a:ext uri="{FF2B5EF4-FFF2-40B4-BE49-F238E27FC236}">
              <a16:creationId xmlns:a16="http://schemas.microsoft.com/office/drawing/2014/main" id="{00000000-0008-0000-2000-0000DA030000}"/>
            </a:ext>
          </a:extLst>
        </xdr:cNvPr>
        <xdr:cNvSpPr txBox="1">
          <a:spLocks noChangeArrowheads="1"/>
        </xdr:cNvSpPr>
      </xdr:nvSpPr>
      <xdr:spPr bwMode="auto">
        <a:xfrm>
          <a:off x="1253066" y="1046649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987" name="Text Box 8">
          <a:extLst>
            <a:ext uri="{FF2B5EF4-FFF2-40B4-BE49-F238E27FC236}">
              <a16:creationId xmlns:a16="http://schemas.microsoft.com/office/drawing/2014/main" id="{00000000-0008-0000-2000-0000DB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988" name="Text Box 8">
          <a:extLst>
            <a:ext uri="{FF2B5EF4-FFF2-40B4-BE49-F238E27FC236}">
              <a16:creationId xmlns:a16="http://schemas.microsoft.com/office/drawing/2014/main" id="{00000000-0008-0000-2000-0000DC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989" name="Text Box 8">
          <a:extLst>
            <a:ext uri="{FF2B5EF4-FFF2-40B4-BE49-F238E27FC236}">
              <a16:creationId xmlns:a16="http://schemas.microsoft.com/office/drawing/2014/main" id="{00000000-0008-0000-2000-0000DD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23</xdr:row>
      <xdr:rowOff>63500</xdr:rowOff>
    </xdr:from>
    <xdr:ext cx="114300" cy="285750"/>
    <xdr:sp macro="" textlink="">
      <xdr:nvSpPr>
        <xdr:cNvPr id="990" name="Text Box 8">
          <a:extLst>
            <a:ext uri="{FF2B5EF4-FFF2-40B4-BE49-F238E27FC236}">
              <a16:creationId xmlns:a16="http://schemas.microsoft.com/office/drawing/2014/main" id="{00000000-0008-0000-2000-0000DE030000}"/>
            </a:ext>
          </a:extLst>
        </xdr:cNvPr>
        <xdr:cNvSpPr txBox="1">
          <a:spLocks noChangeArrowheads="1"/>
        </xdr:cNvSpPr>
      </xdr:nvSpPr>
      <xdr:spPr bwMode="auto">
        <a:xfrm>
          <a:off x="1253066" y="42697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991" name="Text Box 11">
          <a:extLst>
            <a:ext uri="{FF2B5EF4-FFF2-40B4-BE49-F238E27FC236}">
              <a16:creationId xmlns:a16="http://schemas.microsoft.com/office/drawing/2014/main" id="{00000000-0008-0000-2000-0000DF03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992" name="Text Box 12">
          <a:extLst>
            <a:ext uri="{FF2B5EF4-FFF2-40B4-BE49-F238E27FC236}">
              <a16:creationId xmlns:a16="http://schemas.microsoft.com/office/drawing/2014/main" id="{00000000-0008-0000-2000-0000E003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993" name="Text Box 11">
          <a:extLst>
            <a:ext uri="{FF2B5EF4-FFF2-40B4-BE49-F238E27FC236}">
              <a16:creationId xmlns:a16="http://schemas.microsoft.com/office/drawing/2014/main" id="{00000000-0008-0000-2000-0000E1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994" name="Text Box 12">
          <a:extLst>
            <a:ext uri="{FF2B5EF4-FFF2-40B4-BE49-F238E27FC236}">
              <a16:creationId xmlns:a16="http://schemas.microsoft.com/office/drawing/2014/main" id="{00000000-0008-0000-2000-0000E2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995" name="Text Box 11">
          <a:extLst>
            <a:ext uri="{FF2B5EF4-FFF2-40B4-BE49-F238E27FC236}">
              <a16:creationId xmlns:a16="http://schemas.microsoft.com/office/drawing/2014/main" id="{00000000-0008-0000-2000-0000E3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996" name="Text Box 12">
          <a:extLst>
            <a:ext uri="{FF2B5EF4-FFF2-40B4-BE49-F238E27FC236}">
              <a16:creationId xmlns:a16="http://schemas.microsoft.com/office/drawing/2014/main" id="{00000000-0008-0000-2000-0000E4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997" name="Text Box 13">
          <a:extLst>
            <a:ext uri="{FF2B5EF4-FFF2-40B4-BE49-F238E27FC236}">
              <a16:creationId xmlns:a16="http://schemas.microsoft.com/office/drawing/2014/main" id="{00000000-0008-0000-2000-0000E503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998" name="Text Box 14">
          <a:extLst>
            <a:ext uri="{FF2B5EF4-FFF2-40B4-BE49-F238E27FC236}">
              <a16:creationId xmlns:a16="http://schemas.microsoft.com/office/drawing/2014/main" id="{00000000-0008-0000-2000-0000E603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999" name="Text Box 11">
          <a:extLst>
            <a:ext uri="{FF2B5EF4-FFF2-40B4-BE49-F238E27FC236}">
              <a16:creationId xmlns:a16="http://schemas.microsoft.com/office/drawing/2014/main" id="{00000000-0008-0000-2000-0000E703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1000" name="Text Box 12">
          <a:extLst>
            <a:ext uri="{FF2B5EF4-FFF2-40B4-BE49-F238E27FC236}">
              <a16:creationId xmlns:a16="http://schemas.microsoft.com/office/drawing/2014/main" id="{00000000-0008-0000-2000-0000E803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01" name="Text Box 11">
          <a:extLst>
            <a:ext uri="{FF2B5EF4-FFF2-40B4-BE49-F238E27FC236}">
              <a16:creationId xmlns:a16="http://schemas.microsoft.com/office/drawing/2014/main" id="{00000000-0008-0000-2000-0000E9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02" name="Text Box 12">
          <a:extLst>
            <a:ext uri="{FF2B5EF4-FFF2-40B4-BE49-F238E27FC236}">
              <a16:creationId xmlns:a16="http://schemas.microsoft.com/office/drawing/2014/main" id="{00000000-0008-0000-2000-0000EA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03" name="Text Box 11">
          <a:extLst>
            <a:ext uri="{FF2B5EF4-FFF2-40B4-BE49-F238E27FC236}">
              <a16:creationId xmlns:a16="http://schemas.microsoft.com/office/drawing/2014/main" id="{00000000-0008-0000-2000-0000EB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1004" name="Text Box 12">
          <a:extLst>
            <a:ext uri="{FF2B5EF4-FFF2-40B4-BE49-F238E27FC236}">
              <a16:creationId xmlns:a16="http://schemas.microsoft.com/office/drawing/2014/main" id="{00000000-0008-0000-2000-0000EC03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71</xdr:row>
      <xdr:rowOff>0</xdr:rowOff>
    </xdr:from>
    <xdr:ext cx="114300" cy="285750"/>
    <xdr:sp macro="" textlink="">
      <xdr:nvSpPr>
        <xdr:cNvPr id="1005" name="Text Box 13">
          <a:extLst>
            <a:ext uri="{FF2B5EF4-FFF2-40B4-BE49-F238E27FC236}">
              <a16:creationId xmlns:a16="http://schemas.microsoft.com/office/drawing/2014/main" id="{00000000-0008-0000-2000-0000ED030000}"/>
            </a:ext>
          </a:extLst>
        </xdr:cNvPr>
        <xdr:cNvSpPr txBox="1">
          <a:spLocks noChangeArrowheads="1"/>
        </xdr:cNvSpPr>
      </xdr:nvSpPr>
      <xdr:spPr bwMode="auto">
        <a:xfrm>
          <a:off x="250020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06" name="Text Box 11">
          <a:extLst>
            <a:ext uri="{FF2B5EF4-FFF2-40B4-BE49-F238E27FC236}">
              <a16:creationId xmlns:a16="http://schemas.microsoft.com/office/drawing/2014/main" id="{00000000-0008-0000-2000-0000EE03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07" name="Text Box 12">
          <a:extLst>
            <a:ext uri="{FF2B5EF4-FFF2-40B4-BE49-F238E27FC236}">
              <a16:creationId xmlns:a16="http://schemas.microsoft.com/office/drawing/2014/main" id="{00000000-0008-0000-2000-0000EF03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08" name="Text Box 11">
          <a:extLst>
            <a:ext uri="{FF2B5EF4-FFF2-40B4-BE49-F238E27FC236}">
              <a16:creationId xmlns:a16="http://schemas.microsoft.com/office/drawing/2014/main" id="{00000000-0008-0000-2000-0000F0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09" name="Text Box 12">
          <a:extLst>
            <a:ext uri="{FF2B5EF4-FFF2-40B4-BE49-F238E27FC236}">
              <a16:creationId xmlns:a16="http://schemas.microsoft.com/office/drawing/2014/main" id="{00000000-0008-0000-2000-0000F1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10" name="Text Box 11">
          <a:extLst>
            <a:ext uri="{FF2B5EF4-FFF2-40B4-BE49-F238E27FC236}">
              <a16:creationId xmlns:a16="http://schemas.microsoft.com/office/drawing/2014/main" id="{00000000-0008-0000-2000-0000F2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11" name="Text Box 12">
          <a:extLst>
            <a:ext uri="{FF2B5EF4-FFF2-40B4-BE49-F238E27FC236}">
              <a16:creationId xmlns:a16="http://schemas.microsoft.com/office/drawing/2014/main" id="{00000000-0008-0000-2000-0000F3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12" name="Text Box 13">
          <a:extLst>
            <a:ext uri="{FF2B5EF4-FFF2-40B4-BE49-F238E27FC236}">
              <a16:creationId xmlns:a16="http://schemas.microsoft.com/office/drawing/2014/main" id="{00000000-0008-0000-2000-0000F403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13" name="Text Box 14">
          <a:extLst>
            <a:ext uri="{FF2B5EF4-FFF2-40B4-BE49-F238E27FC236}">
              <a16:creationId xmlns:a16="http://schemas.microsoft.com/office/drawing/2014/main" id="{00000000-0008-0000-2000-0000F503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14" name="Text Box 11">
          <a:extLst>
            <a:ext uri="{FF2B5EF4-FFF2-40B4-BE49-F238E27FC236}">
              <a16:creationId xmlns:a16="http://schemas.microsoft.com/office/drawing/2014/main" id="{00000000-0008-0000-2000-0000F603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1015" name="Text Box 12">
          <a:extLst>
            <a:ext uri="{FF2B5EF4-FFF2-40B4-BE49-F238E27FC236}">
              <a16:creationId xmlns:a16="http://schemas.microsoft.com/office/drawing/2014/main" id="{00000000-0008-0000-2000-0000F703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16" name="Text Box 11">
          <a:extLst>
            <a:ext uri="{FF2B5EF4-FFF2-40B4-BE49-F238E27FC236}">
              <a16:creationId xmlns:a16="http://schemas.microsoft.com/office/drawing/2014/main" id="{00000000-0008-0000-2000-0000F8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17" name="Text Box 12">
          <a:extLst>
            <a:ext uri="{FF2B5EF4-FFF2-40B4-BE49-F238E27FC236}">
              <a16:creationId xmlns:a16="http://schemas.microsoft.com/office/drawing/2014/main" id="{00000000-0008-0000-2000-0000F9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18" name="Text Box 11">
          <a:extLst>
            <a:ext uri="{FF2B5EF4-FFF2-40B4-BE49-F238E27FC236}">
              <a16:creationId xmlns:a16="http://schemas.microsoft.com/office/drawing/2014/main" id="{00000000-0008-0000-2000-0000FA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1019" name="Text Box 12">
          <a:extLst>
            <a:ext uri="{FF2B5EF4-FFF2-40B4-BE49-F238E27FC236}">
              <a16:creationId xmlns:a16="http://schemas.microsoft.com/office/drawing/2014/main" id="{00000000-0008-0000-2000-0000FB03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71</xdr:row>
      <xdr:rowOff>0</xdr:rowOff>
    </xdr:from>
    <xdr:ext cx="114300" cy="285750"/>
    <xdr:sp macro="" textlink="">
      <xdr:nvSpPr>
        <xdr:cNvPr id="1020" name="Text Box 13">
          <a:extLst>
            <a:ext uri="{FF2B5EF4-FFF2-40B4-BE49-F238E27FC236}">
              <a16:creationId xmlns:a16="http://schemas.microsoft.com/office/drawing/2014/main" id="{00000000-0008-0000-2000-0000FC030000}"/>
            </a:ext>
          </a:extLst>
        </xdr:cNvPr>
        <xdr:cNvSpPr txBox="1">
          <a:spLocks noChangeArrowheads="1"/>
        </xdr:cNvSpPr>
      </xdr:nvSpPr>
      <xdr:spPr bwMode="auto">
        <a:xfrm>
          <a:off x="374988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1021" name="Text Box 13">
          <a:extLst>
            <a:ext uri="{FF2B5EF4-FFF2-40B4-BE49-F238E27FC236}">
              <a16:creationId xmlns:a16="http://schemas.microsoft.com/office/drawing/2014/main" id="{00000000-0008-0000-2000-0000FD03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1022" name="Text Box 14">
          <a:extLst>
            <a:ext uri="{FF2B5EF4-FFF2-40B4-BE49-F238E27FC236}">
              <a16:creationId xmlns:a16="http://schemas.microsoft.com/office/drawing/2014/main" id="{00000000-0008-0000-2000-0000FE03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23" name="Text Box 13">
          <a:extLst>
            <a:ext uri="{FF2B5EF4-FFF2-40B4-BE49-F238E27FC236}">
              <a16:creationId xmlns:a16="http://schemas.microsoft.com/office/drawing/2014/main" id="{00000000-0008-0000-2000-0000FF03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24" name="Text Box 14">
          <a:extLst>
            <a:ext uri="{FF2B5EF4-FFF2-40B4-BE49-F238E27FC236}">
              <a16:creationId xmlns:a16="http://schemas.microsoft.com/office/drawing/2014/main" id="{00000000-0008-0000-2000-000000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25" name="Text Box 13">
          <a:extLst>
            <a:ext uri="{FF2B5EF4-FFF2-40B4-BE49-F238E27FC236}">
              <a16:creationId xmlns:a16="http://schemas.microsoft.com/office/drawing/2014/main" id="{00000000-0008-0000-2000-000001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26" name="Text Box 14">
          <a:extLst>
            <a:ext uri="{FF2B5EF4-FFF2-40B4-BE49-F238E27FC236}">
              <a16:creationId xmlns:a16="http://schemas.microsoft.com/office/drawing/2014/main" id="{00000000-0008-0000-2000-000002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27" name="Text Box 13">
          <a:extLst>
            <a:ext uri="{FF2B5EF4-FFF2-40B4-BE49-F238E27FC236}">
              <a16:creationId xmlns:a16="http://schemas.microsoft.com/office/drawing/2014/main" id="{00000000-0008-0000-2000-00000304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1028" name="Text Box 14">
          <a:extLst>
            <a:ext uri="{FF2B5EF4-FFF2-40B4-BE49-F238E27FC236}">
              <a16:creationId xmlns:a16="http://schemas.microsoft.com/office/drawing/2014/main" id="{00000000-0008-0000-2000-00000404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1029" name="Text Box 13">
          <a:extLst>
            <a:ext uri="{FF2B5EF4-FFF2-40B4-BE49-F238E27FC236}">
              <a16:creationId xmlns:a16="http://schemas.microsoft.com/office/drawing/2014/main" id="{00000000-0008-0000-2000-00000504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1030" name="Text Box 14">
          <a:extLst>
            <a:ext uri="{FF2B5EF4-FFF2-40B4-BE49-F238E27FC236}">
              <a16:creationId xmlns:a16="http://schemas.microsoft.com/office/drawing/2014/main" id="{00000000-0008-0000-2000-00000604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1" name="Text Box 13">
          <a:extLst>
            <a:ext uri="{FF2B5EF4-FFF2-40B4-BE49-F238E27FC236}">
              <a16:creationId xmlns:a16="http://schemas.microsoft.com/office/drawing/2014/main" id="{00000000-0008-0000-2000-000007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2" name="Text Box 14">
          <a:extLst>
            <a:ext uri="{FF2B5EF4-FFF2-40B4-BE49-F238E27FC236}">
              <a16:creationId xmlns:a16="http://schemas.microsoft.com/office/drawing/2014/main" id="{00000000-0008-0000-2000-000008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3" name="Text Box 13">
          <a:extLst>
            <a:ext uri="{FF2B5EF4-FFF2-40B4-BE49-F238E27FC236}">
              <a16:creationId xmlns:a16="http://schemas.microsoft.com/office/drawing/2014/main" id="{00000000-0008-0000-2000-000009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4" name="Text Box 14">
          <a:extLst>
            <a:ext uri="{FF2B5EF4-FFF2-40B4-BE49-F238E27FC236}">
              <a16:creationId xmlns:a16="http://schemas.microsoft.com/office/drawing/2014/main" id="{00000000-0008-0000-2000-00000A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71</xdr:row>
      <xdr:rowOff>0</xdr:rowOff>
    </xdr:from>
    <xdr:ext cx="114300" cy="285750"/>
    <xdr:sp macro="" textlink="">
      <xdr:nvSpPr>
        <xdr:cNvPr id="1035" name="Text Box 13">
          <a:extLst>
            <a:ext uri="{FF2B5EF4-FFF2-40B4-BE49-F238E27FC236}">
              <a16:creationId xmlns:a16="http://schemas.microsoft.com/office/drawing/2014/main" id="{00000000-0008-0000-2000-00000B040000}"/>
            </a:ext>
          </a:extLst>
        </xdr:cNvPr>
        <xdr:cNvSpPr txBox="1">
          <a:spLocks noChangeArrowheads="1"/>
        </xdr:cNvSpPr>
      </xdr:nvSpPr>
      <xdr:spPr bwMode="auto">
        <a:xfrm>
          <a:off x="250020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6" name="Text Box 13">
          <a:extLst>
            <a:ext uri="{FF2B5EF4-FFF2-40B4-BE49-F238E27FC236}">
              <a16:creationId xmlns:a16="http://schemas.microsoft.com/office/drawing/2014/main" id="{00000000-0008-0000-2000-00000C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7" name="Text Box 14">
          <a:extLst>
            <a:ext uri="{FF2B5EF4-FFF2-40B4-BE49-F238E27FC236}">
              <a16:creationId xmlns:a16="http://schemas.microsoft.com/office/drawing/2014/main" id="{00000000-0008-0000-2000-00000D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8" name="Text Box 13">
          <a:extLst>
            <a:ext uri="{FF2B5EF4-FFF2-40B4-BE49-F238E27FC236}">
              <a16:creationId xmlns:a16="http://schemas.microsoft.com/office/drawing/2014/main" id="{00000000-0008-0000-2000-00000E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39" name="Text Box 14">
          <a:extLst>
            <a:ext uri="{FF2B5EF4-FFF2-40B4-BE49-F238E27FC236}">
              <a16:creationId xmlns:a16="http://schemas.microsoft.com/office/drawing/2014/main" id="{00000000-0008-0000-2000-00000F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40" name="Text Box 13">
          <a:extLst>
            <a:ext uri="{FF2B5EF4-FFF2-40B4-BE49-F238E27FC236}">
              <a16:creationId xmlns:a16="http://schemas.microsoft.com/office/drawing/2014/main" id="{00000000-0008-0000-2000-000010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41" name="Text Box 14">
          <a:extLst>
            <a:ext uri="{FF2B5EF4-FFF2-40B4-BE49-F238E27FC236}">
              <a16:creationId xmlns:a16="http://schemas.microsoft.com/office/drawing/2014/main" id="{00000000-0008-0000-2000-000011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42" name="Text Box 13">
          <a:extLst>
            <a:ext uri="{FF2B5EF4-FFF2-40B4-BE49-F238E27FC236}">
              <a16:creationId xmlns:a16="http://schemas.microsoft.com/office/drawing/2014/main" id="{00000000-0008-0000-2000-000012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43" name="Text Box 14">
          <a:extLst>
            <a:ext uri="{FF2B5EF4-FFF2-40B4-BE49-F238E27FC236}">
              <a16:creationId xmlns:a16="http://schemas.microsoft.com/office/drawing/2014/main" id="{00000000-0008-0000-2000-000013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1044" name="Text Box 13">
          <a:extLst>
            <a:ext uri="{FF2B5EF4-FFF2-40B4-BE49-F238E27FC236}">
              <a16:creationId xmlns:a16="http://schemas.microsoft.com/office/drawing/2014/main" id="{00000000-0008-0000-2000-00001404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1045" name="Text Box 14">
          <a:extLst>
            <a:ext uri="{FF2B5EF4-FFF2-40B4-BE49-F238E27FC236}">
              <a16:creationId xmlns:a16="http://schemas.microsoft.com/office/drawing/2014/main" id="{00000000-0008-0000-2000-00001504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46" name="Text Box 13">
          <a:extLst>
            <a:ext uri="{FF2B5EF4-FFF2-40B4-BE49-F238E27FC236}">
              <a16:creationId xmlns:a16="http://schemas.microsoft.com/office/drawing/2014/main" id="{00000000-0008-0000-2000-000016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47" name="Text Box 14">
          <a:extLst>
            <a:ext uri="{FF2B5EF4-FFF2-40B4-BE49-F238E27FC236}">
              <a16:creationId xmlns:a16="http://schemas.microsoft.com/office/drawing/2014/main" id="{00000000-0008-0000-2000-000017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48" name="Text Box 13">
          <a:extLst>
            <a:ext uri="{FF2B5EF4-FFF2-40B4-BE49-F238E27FC236}">
              <a16:creationId xmlns:a16="http://schemas.microsoft.com/office/drawing/2014/main" id="{00000000-0008-0000-2000-000018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49" name="Text Box 14">
          <a:extLst>
            <a:ext uri="{FF2B5EF4-FFF2-40B4-BE49-F238E27FC236}">
              <a16:creationId xmlns:a16="http://schemas.microsoft.com/office/drawing/2014/main" id="{00000000-0008-0000-2000-000019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50" name="Text Box 13">
          <a:extLst>
            <a:ext uri="{FF2B5EF4-FFF2-40B4-BE49-F238E27FC236}">
              <a16:creationId xmlns:a16="http://schemas.microsoft.com/office/drawing/2014/main" id="{00000000-0008-0000-2000-00001A04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1051" name="Text Box 14">
          <a:extLst>
            <a:ext uri="{FF2B5EF4-FFF2-40B4-BE49-F238E27FC236}">
              <a16:creationId xmlns:a16="http://schemas.microsoft.com/office/drawing/2014/main" id="{00000000-0008-0000-2000-00001B04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1052" name="Text Box 13">
          <a:extLst>
            <a:ext uri="{FF2B5EF4-FFF2-40B4-BE49-F238E27FC236}">
              <a16:creationId xmlns:a16="http://schemas.microsoft.com/office/drawing/2014/main" id="{00000000-0008-0000-2000-00001C04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1053" name="Text Box 14">
          <a:extLst>
            <a:ext uri="{FF2B5EF4-FFF2-40B4-BE49-F238E27FC236}">
              <a16:creationId xmlns:a16="http://schemas.microsoft.com/office/drawing/2014/main" id="{00000000-0008-0000-2000-00001D04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54" name="Text Box 13">
          <a:extLst>
            <a:ext uri="{FF2B5EF4-FFF2-40B4-BE49-F238E27FC236}">
              <a16:creationId xmlns:a16="http://schemas.microsoft.com/office/drawing/2014/main" id="{00000000-0008-0000-2000-00001E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55" name="Text Box 14">
          <a:extLst>
            <a:ext uri="{FF2B5EF4-FFF2-40B4-BE49-F238E27FC236}">
              <a16:creationId xmlns:a16="http://schemas.microsoft.com/office/drawing/2014/main" id="{00000000-0008-0000-2000-00001F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56" name="Text Box 13">
          <a:extLst>
            <a:ext uri="{FF2B5EF4-FFF2-40B4-BE49-F238E27FC236}">
              <a16:creationId xmlns:a16="http://schemas.microsoft.com/office/drawing/2014/main" id="{00000000-0008-0000-2000-000020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57" name="Text Box 14">
          <a:extLst>
            <a:ext uri="{FF2B5EF4-FFF2-40B4-BE49-F238E27FC236}">
              <a16:creationId xmlns:a16="http://schemas.microsoft.com/office/drawing/2014/main" id="{00000000-0008-0000-2000-000021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71</xdr:row>
      <xdr:rowOff>0</xdr:rowOff>
    </xdr:from>
    <xdr:ext cx="114300" cy="285750"/>
    <xdr:sp macro="" textlink="">
      <xdr:nvSpPr>
        <xdr:cNvPr id="1058" name="Text Box 13">
          <a:extLst>
            <a:ext uri="{FF2B5EF4-FFF2-40B4-BE49-F238E27FC236}">
              <a16:creationId xmlns:a16="http://schemas.microsoft.com/office/drawing/2014/main" id="{00000000-0008-0000-2000-000022040000}"/>
            </a:ext>
          </a:extLst>
        </xdr:cNvPr>
        <xdr:cNvSpPr txBox="1">
          <a:spLocks noChangeArrowheads="1"/>
        </xdr:cNvSpPr>
      </xdr:nvSpPr>
      <xdr:spPr bwMode="auto">
        <a:xfrm>
          <a:off x="374988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59" name="Text Box 13">
          <a:extLst>
            <a:ext uri="{FF2B5EF4-FFF2-40B4-BE49-F238E27FC236}">
              <a16:creationId xmlns:a16="http://schemas.microsoft.com/office/drawing/2014/main" id="{00000000-0008-0000-2000-000023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60" name="Text Box 14">
          <a:extLst>
            <a:ext uri="{FF2B5EF4-FFF2-40B4-BE49-F238E27FC236}">
              <a16:creationId xmlns:a16="http://schemas.microsoft.com/office/drawing/2014/main" id="{00000000-0008-0000-2000-000024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61" name="Text Box 13">
          <a:extLst>
            <a:ext uri="{FF2B5EF4-FFF2-40B4-BE49-F238E27FC236}">
              <a16:creationId xmlns:a16="http://schemas.microsoft.com/office/drawing/2014/main" id="{00000000-0008-0000-2000-000025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62" name="Text Box 14">
          <a:extLst>
            <a:ext uri="{FF2B5EF4-FFF2-40B4-BE49-F238E27FC236}">
              <a16:creationId xmlns:a16="http://schemas.microsoft.com/office/drawing/2014/main" id="{00000000-0008-0000-2000-000026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63" name="Text Box 13">
          <a:extLst>
            <a:ext uri="{FF2B5EF4-FFF2-40B4-BE49-F238E27FC236}">
              <a16:creationId xmlns:a16="http://schemas.microsoft.com/office/drawing/2014/main" id="{00000000-0008-0000-2000-000027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64" name="Text Box 14">
          <a:extLst>
            <a:ext uri="{FF2B5EF4-FFF2-40B4-BE49-F238E27FC236}">
              <a16:creationId xmlns:a16="http://schemas.microsoft.com/office/drawing/2014/main" id="{00000000-0008-0000-2000-000028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65" name="Text Box 13">
          <a:extLst>
            <a:ext uri="{FF2B5EF4-FFF2-40B4-BE49-F238E27FC236}">
              <a16:creationId xmlns:a16="http://schemas.microsoft.com/office/drawing/2014/main" id="{00000000-0008-0000-2000-000029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66" name="Text Box 14">
          <a:extLst>
            <a:ext uri="{FF2B5EF4-FFF2-40B4-BE49-F238E27FC236}">
              <a16:creationId xmlns:a16="http://schemas.microsoft.com/office/drawing/2014/main" id="{00000000-0008-0000-2000-00002A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67" name="Text Box 13">
          <a:extLst>
            <a:ext uri="{FF2B5EF4-FFF2-40B4-BE49-F238E27FC236}">
              <a16:creationId xmlns:a16="http://schemas.microsoft.com/office/drawing/2014/main" id="{00000000-0008-0000-2000-00002B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68" name="Text Box 14">
          <a:extLst>
            <a:ext uri="{FF2B5EF4-FFF2-40B4-BE49-F238E27FC236}">
              <a16:creationId xmlns:a16="http://schemas.microsoft.com/office/drawing/2014/main" id="{00000000-0008-0000-2000-00002C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69" name="Text Box 13">
          <a:extLst>
            <a:ext uri="{FF2B5EF4-FFF2-40B4-BE49-F238E27FC236}">
              <a16:creationId xmlns:a16="http://schemas.microsoft.com/office/drawing/2014/main" id="{00000000-0008-0000-2000-00002D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0" name="Text Box 14">
          <a:extLst>
            <a:ext uri="{FF2B5EF4-FFF2-40B4-BE49-F238E27FC236}">
              <a16:creationId xmlns:a16="http://schemas.microsoft.com/office/drawing/2014/main" id="{00000000-0008-0000-2000-00002E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1" name="Text Box 13">
          <a:extLst>
            <a:ext uri="{FF2B5EF4-FFF2-40B4-BE49-F238E27FC236}">
              <a16:creationId xmlns:a16="http://schemas.microsoft.com/office/drawing/2014/main" id="{00000000-0008-0000-2000-00002F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2" name="Text Box 14">
          <a:extLst>
            <a:ext uri="{FF2B5EF4-FFF2-40B4-BE49-F238E27FC236}">
              <a16:creationId xmlns:a16="http://schemas.microsoft.com/office/drawing/2014/main" id="{00000000-0008-0000-2000-000030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3" name="Text Box 13">
          <a:extLst>
            <a:ext uri="{FF2B5EF4-FFF2-40B4-BE49-F238E27FC236}">
              <a16:creationId xmlns:a16="http://schemas.microsoft.com/office/drawing/2014/main" id="{00000000-0008-0000-2000-000031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4" name="Text Box 14">
          <a:extLst>
            <a:ext uri="{FF2B5EF4-FFF2-40B4-BE49-F238E27FC236}">
              <a16:creationId xmlns:a16="http://schemas.microsoft.com/office/drawing/2014/main" id="{00000000-0008-0000-2000-000032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5" name="Text Box 13">
          <a:extLst>
            <a:ext uri="{FF2B5EF4-FFF2-40B4-BE49-F238E27FC236}">
              <a16:creationId xmlns:a16="http://schemas.microsoft.com/office/drawing/2014/main" id="{00000000-0008-0000-2000-000033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6" name="Text Box 14">
          <a:extLst>
            <a:ext uri="{FF2B5EF4-FFF2-40B4-BE49-F238E27FC236}">
              <a16:creationId xmlns:a16="http://schemas.microsoft.com/office/drawing/2014/main" id="{00000000-0008-0000-2000-000034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7" name="Text Box 13">
          <a:extLst>
            <a:ext uri="{FF2B5EF4-FFF2-40B4-BE49-F238E27FC236}">
              <a16:creationId xmlns:a16="http://schemas.microsoft.com/office/drawing/2014/main" id="{00000000-0008-0000-2000-000035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8" name="Text Box 14">
          <a:extLst>
            <a:ext uri="{FF2B5EF4-FFF2-40B4-BE49-F238E27FC236}">
              <a16:creationId xmlns:a16="http://schemas.microsoft.com/office/drawing/2014/main" id="{00000000-0008-0000-2000-000036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79" name="Text Box 13">
          <a:extLst>
            <a:ext uri="{FF2B5EF4-FFF2-40B4-BE49-F238E27FC236}">
              <a16:creationId xmlns:a16="http://schemas.microsoft.com/office/drawing/2014/main" id="{00000000-0008-0000-2000-000037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80" name="Text Box 14">
          <a:extLst>
            <a:ext uri="{FF2B5EF4-FFF2-40B4-BE49-F238E27FC236}">
              <a16:creationId xmlns:a16="http://schemas.microsoft.com/office/drawing/2014/main" id="{00000000-0008-0000-2000-000038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81" name="Text Box 13">
          <a:extLst>
            <a:ext uri="{FF2B5EF4-FFF2-40B4-BE49-F238E27FC236}">
              <a16:creationId xmlns:a16="http://schemas.microsoft.com/office/drawing/2014/main" id="{00000000-0008-0000-2000-000039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1082" name="Text Box 14">
          <a:extLst>
            <a:ext uri="{FF2B5EF4-FFF2-40B4-BE49-F238E27FC236}">
              <a16:creationId xmlns:a16="http://schemas.microsoft.com/office/drawing/2014/main" id="{00000000-0008-0000-2000-00003A04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83" name="Text Box 13">
          <a:extLst>
            <a:ext uri="{FF2B5EF4-FFF2-40B4-BE49-F238E27FC236}">
              <a16:creationId xmlns:a16="http://schemas.microsoft.com/office/drawing/2014/main" id="{00000000-0008-0000-2000-00003B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84" name="Text Box 14">
          <a:extLst>
            <a:ext uri="{FF2B5EF4-FFF2-40B4-BE49-F238E27FC236}">
              <a16:creationId xmlns:a16="http://schemas.microsoft.com/office/drawing/2014/main" id="{00000000-0008-0000-2000-00003C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85" name="Text Box 13">
          <a:extLst>
            <a:ext uri="{FF2B5EF4-FFF2-40B4-BE49-F238E27FC236}">
              <a16:creationId xmlns:a16="http://schemas.microsoft.com/office/drawing/2014/main" id="{00000000-0008-0000-2000-00003D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86" name="Text Box 14">
          <a:extLst>
            <a:ext uri="{FF2B5EF4-FFF2-40B4-BE49-F238E27FC236}">
              <a16:creationId xmlns:a16="http://schemas.microsoft.com/office/drawing/2014/main" id="{00000000-0008-0000-2000-00003E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87" name="Text Box 13">
          <a:extLst>
            <a:ext uri="{FF2B5EF4-FFF2-40B4-BE49-F238E27FC236}">
              <a16:creationId xmlns:a16="http://schemas.microsoft.com/office/drawing/2014/main" id="{00000000-0008-0000-2000-00003F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88" name="Text Box 14">
          <a:extLst>
            <a:ext uri="{FF2B5EF4-FFF2-40B4-BE49-F238E27FC236}">
              <a16:creationId xmlns:a16="http://schemas.microsoft.com/office/drawing/2014/main" id="{00000000-0008-0000-2000-000040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89" name="Text Box 13">
          <a:extLst>
            <a:ext uri="{FF2B5EF4-FFF2-40B4-BE49-F238E27FC236}">
              <a16:creationId xmlns:a16="http://schemas.microsoft.com/office/drawing/2014/main" id="{00000000-0008-0000-2000-000041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0" name="Text Box 14">
          <a:extLst>
            <a:ext uri="{FF2B5EF4-FFF2-40B4-BE49-F238E27FC236}">
              <a16:creationId xmlns:a16="http://schemas.microsoft.com/office/drawing/2014/main" id="{00000000-0008-0000-2000-000042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1" name="Text Box 13">
          <a:extLst>
            <a:ext uri="{FF2B5EF4-FFF2-40B4-BE49-F238E27FC236}">
              <a16:creationId xmlns:a16="http://schemas.microsoft.com/office/drawing/2014/main" id="{00000000-0008-0000-2000-000043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2" name="Text Box 14">
          <a:extLst>
            <a:ext uri="{FF2B5EF4-FFF2-40B4-BE49-F238E27FC236}">
              <a16:creationId xmlns:a16="http://schemas.microsoft.com/office/drawing/2014/main" id="{00000000-0008-0000-2000-000044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3" name="Text Box 13">
          <a:extLst>
            <a:ext uri="{FF2B5EF4-FFF2-40B4-BE49-F238E27FC236}">
              <a16:creationId xmlns:a16="http://schemas.microsoft.com/office/drawing/2014/main" id="{00000000-0008-0000-2000-000045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4" name="Text Box 14">
          <a:extLst>
            <a:ext uri="{FF2B5EF4-FFF2-40B4-BE49-F238E27FC236}">
              <a16:creationId xmlns:a16="http://schemas.microsoft.com/office/drawing/2014/main" id="{00000000-0008-0000-2000-000046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5" name="Text Box 13">
          <a:extLst>
            <a:ext uri="{FF2B5EF4-FFF2-40B4-BE49-F238E27FC236}">
              <a16:creationId xmlns:a16="http://schemas.microsoft.com/office/drawing/2014/main" id="{00000000-0008-0000-2000-000047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6" name="Text Box 14">
          <a:extLst>
            <a:ext uri="{FF2B5EF4-FFF2-40B4-BE49-F238E27FC236}">
              <a16:creationId xmlns:a16="http://schemas.microsoft.com/office/drawing/2014/main" id="{00000000-0008-0000-2000-000048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7" name="Text Box 13">
          <a:extLst>
            <a:ext uri="{FF2B5EF4-FFF2-40B4-BE49-F238E27FC236}">
              <a16:creationId xmlns:a16="http://schemas.microsoft.com/office/drawing/2014/main" id="{00000000-0008-0000-2000-000049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1098" name="Text Box 14">
          <a:extLst>
            <a:ext uri="{FF2B5EF4-FFF2-40B4-BE49-F238E27FC236}">
              <a16:creationId xmlns:a16="http://schemas.microsoft.com/office/drawing/2014/main" id="{00000000-0008-0000-2000-00004A04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0</xdr:colOff>
      <xdr:row>57</xdr:row>
      <xdr:rowOff>0</xdr:rowOff>
    </xdr:from>
    <xdr:ext cx="114300" cy="285750"/>
    <xdr:sp macro="" textlink="">
      <xdr:nvSpPr>
        <xdr:cNvPr id="1099" name="Text Box 8">
          <a:extLst>
            <a:ext uri="{FF2B5EF4-FFF2-40B4-BE49-F238E27FC236}">
              <a16:creationId xmlns:a16="http://schemas.microsoft.com/office/drawing/2014/main" id="{00000000-0008-0000-2000-00004B040000}"/>
            </a:ext>
          </a:extLst>
        </xdr:cNvPr>
        <xdr:cNvSpPr txBox="1">
          <a:spLocks noChangeArrowheads="1"/>
        </xdr:cNvSpPr>
      </xdr:nvSpPr>
      <xdr:spPr bwMode="auto">
        <a:xfrm>
          <a:off x="624840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0</xdr:colOff>
      <xdr:row>55</xdr:row>
      <xdr:rowOff>169334</xdr:rowOff>
    </xdr:from>
    <xdr:ext cx="114300" cy="285750"/>
    <xdr:sp macro="" textlink="">
      <xdr:nvSpPr>
        <xdr:cNvPr id="1100" name="Text Box 8">
          <a:extLst>
            <a:ext uri="{FF2B5EF4-FFF2-40B4-BE49-F238E27FC236}">
              <a16:creationId xmlns:a16="http://schemas.microsoft.com/office/drawing/2014/main" id="{00000000-0008-0000-2000-00004C040000}"/>
            </a:ext>
          </a:extLst>
        </xdr:cNvPr>
        <xdr:cNvSpPr txBox="1">
          <a:spLocks noChangeArrowheads="1"/>
        </xdr:cNvSpPr>
      </xdr:nvSpPr>
      <xdr:spPr bwMode="auto">
        <a:xfrm>
          <a:off x="6248400" y="1022773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0</xdr:colOff>
      <xdr:row>41</xdr:row>
      <xdr:rowOff>152400</xdr:rowOff>
    </xdr:from>
    <xdr:ext cx="114300" cy="285750"/>
    <xdr:sp macro="" textlink="">
      <xdr:nvSpPr>
        <xdr:cNvPr id="1101" name="Text Box 8">
          <a:extLst>
            <a:ext uri="{FF2B5EF4-FFF2-40B4-BE49-F238E27FC236}">
              <a16:creationId xmlns:a16="http://schemas.microsoft.com/office/drawing/2014/main" id="{00000000-0008-0000-2000-00004D040000}"/>
            </a:ext>
          </a:extLst>
        </xdr:cNvPr>
        <xdr:cNvSpPr txBox="1">
          <a:spLocks noChangeArrowheads="1"/>
        </xdr:cNvSpPr>
      </xdr:nvSpPr>
      <xdr:spPr bwMode="auto">
        <a:xfrm>
          <a:off x="6248400" y="765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11.xml><?xml version="1.0" encoding="utf-8"?>
<xdr:wsDr xmlns:xdr="http://schemas.openxmlformats.org/drawingml/2006/spreadsheetDrawing" xmlns:a="http://schemas.openxmlformats.org/drawingml/2006/main">
  <xdr:oneCellAnchor>
    <xdr:from>
      <xdr:col>8</xdr:col>
      <xdr:colOff>0</xdr:colOff>
      <xdr:row>47</xdr:row>
      <xdr:rowOff>0</xdr:rowOff>
    </xdr:from>
    <xdr:ext cx="114300" cy="285750"/>
    <xdr:sp macro="" textlink="">
      <xdr:nvSpPr>
        <xdr:cNvPr id="2" name="Text Box 1">
          <a:extLst>
            <a:ext uri="{FF2B5EF4-FFF2-40B4-BE49-F238E27FC236}">
              <a16:creationId xmlns:a16="http://schemas.microsoft.com/office/drawing/2014/main" id="{00000000-0008-0000-2100-000002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3" name="Text Box 2">
          <a:extLst>
            <a:ext uri="{FF2B5EF4-FFF2-40B4-BE49-F238E27FC236}">
              <a16:creationId xmlns:a16="http://schemas.microsoft.com/office/drawing/2014/main" id="{00000000-0008-0000-2100-000003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4" name="Text Box 3">
          <a:extLst>
            <a:ext uri="{FF2B5EF4-FFF2-40B4-BE49-F238E27FC236}">
              <a16:creationId xmlns:a16="http://schemas.microsoft.com/office/drawing/2014/main" id="{00000000-0008-0000-2100-000004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5" name="Text Box 4">
          <a:extLst>
            <a:ext uri="{FF2B5EF4-FFF2-40B4-BE49-F238E27FC236}">
              <a16:creationId xmlns:a16="http://schemas.microsoft.com/office/drawing/2014/main" id="{00000000-0008-0000-2100-000005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6" name="Text Box 5">
          <a:extLst>
            <a:ext uri="{FF2B5EF4-FFF2-40B4-BE49-F238E27FC236}">
              <a16:creationId xmlns:a16="http://schemas.microsoft.com/office/drawing/2014/main" id="{00000000-0008-0000-2100-000006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7" name="Text Box 6">
          <a:extLst>
            <a:ext uri="{FF2B5EF4-FFF2-40B4-BE49-F238E27FC236}">
              <a16:creationId xmlns:a16="http://schemas.microsoft.com/office/drawing/2014/main" id="{00000000-0008-0000-2100-000007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8" name="Text Box 8">
          <a:extLst>
            <a:ext uri="{FF2B5EF4-FFF2-40B4-BE49-F238E27FC236}">
              <a16:creationId xmlns:a16="http://schemas.microsoft.com/office/drawing/2014/main" id="{00000000-0008-0000-2100-000008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9" name="Text Box 9">
          <a:extLst>
            <a:ext uri="{FF2B5EF4-FFF2-40B4-BE49-F238E27FC236}">
              <a16:creationId xmlns:a16="http://schemas.microsoft.com/office/drawing/2014/main" id="{00000000-0008-0000-2100-000009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0" name="Text Box 10">
          <a:extLst>
            <a:ext uri="{FF2B5EF4-FFF2-40B4-BE49-F238E27FC236}">
              <a16:creationId xmlns:a16="http://schemas.microsoft.com/office/drawing/2014/main" id="{00000000-0008-0000-2100-00000A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1" name="Text Box 11">
          <a:extLst>
            <a:ext uri="{FF2B5EF4-FFF2-40B4-BE49-F238E27FC236}">
              <a16:creationId xmlns:a16="http://schemas.microsoft.com/office/drawing/2014/main" id="{00000000-0008-0000-2100-00000B00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2" name="Text Box 12">
          <a:extLst>
            <a:ext uri="{FF2B5EF4-FFF2-40B4-BE49-F238E27FC236}">
              <a16:creationId xmlns:a16="http://schemas.microsoft.com/office/drawing/2014/main" id="{00000000-0008-0000-2100-00000C00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13" name="Text Box 13">
          <a:extLst>
            <a:ext uri="{FF2B5EF4-FFF2-40B4-BE49-F238E27FC236}">
              <a16:creationId xmlns:a16="http://schemas.microsoft.com/office/drawing/2014/main" id="{00000000-0008-0000-2100-00000D00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14" name="Text Box 14">
          <a:extLst>
            <a:ext uri="{FF2B5EF4-FFF2-40B4-BE49-F238E27FC236}">
              <a16:creationId xmlns:a16="http://schemas.microsoft.com/office/drawing/2014/main" id="{00000000-0008-0000-2100-00000E00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5" name="Text Box 1">
          <a:extLst>
            <a:ext uri="{FF2B5EF4-FFF2-40B4-BE49-F238E27FC236}">
              <a16:creationId xmlns:a16="http://schemas.microsoft.com/office/drawing/2014/main" id="{00000000-0008-0000-2100-00000F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6" name="Text Box 2">
          <a:extLst>
            <a:ext uri="{FF2B5EF4-FFF2-40B4-BE49-F238E27FC236}">
              <a16:creationId xmlns:a16="http://schemas.microsoft.com/office/drawing/2014/main" id="{00000000-0008-0000-2100-00001000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7" name="Text Box 8">
          <a:extLst>
            <a:ext uri="{FF2B5EF4-FFF2-40B4-BE49-F238E27FC236}">
              <a16:creationId xmlns:a16="http://schemas.microsoft.com/office/drawing/2014/main" id="{00000000-0008-0000-2100-00001100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228600</xdr:colOff>
      <xdr:row>57</xdr:row>
      <xdr:rowOff>0</xdr:rowOff>
    </xdr:from>
    <xdr:ext cx="114300" cy="285750"/>
    <xdr:sp macro="" textlink="">
      <xdr:nvSpPr>
        <xdr:cNvPr id="18" name="Text Box 8">
          <a:extLst>
            <a:ext uri="{FF2B5EF4-FFF2-40B4-BE49-F238E27FC236}">
              <a16:creationId xmlns:a16="http://schemas.microsoft.com/office/drawing/2014/main" id="{00000000-0008-0000-2100-000012000000}"/>
            </a:ext>
          </a:extLst>
        </xdr:cNvPr>
        <xdr:cNvSpPr txBox="1">
          <a:spLocks noChangeArrowheads="1"/>
        </xdr:cNvSpPr>
      </xdr:nvSpPr>
      <xdr:spPr bwMode="auto">
        <a:xfrm>
          <a:off x="27279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30</xdr:row>
      <xdr:rowOff>0</xdr:rowOff>
    </xdr:from>
    <xdr:ext cx="114300" cy="285750"/>
    <xdr:sp macro="" textlink="">
      <xdr:nvSpPr>
        <xdr:cNvPr id="19" name="Text Box 8">
          <a:extLst>
            <a:ext uri="{FF2B5EF4-FFF2-40B4-BE49-F238E27FC236}">
              <a16:creationId xmlns:a16="http://schemas.microsoft.com/office/drawing/2014/main" id="{00000000-0008-0000-2100-000013000000}"/>
            </a:ext>
          </a:extLst>
        </xdr:cNvPr>
        <xdr:cNvSpPr txBox="1">
          <a:spLocks noChangeArrowheads="1"/>
        </xdr:cNvSpPr>
      </xdr:nvSpPr>
      <xdr:spPr bwMode="auto">
        <a:xfrm>
          <a:off x="5623560" y="5486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20" name="Text Box 8">
          <a:extLst>
            <a:ext uri="{FF2B5EF4-FFF2-40B4-BE49-F238E27FC236}">
              <a16:creationId xmlns:a16="http://schemas.microsoft.com/office/drawing/2014/main" id="{00000000-0008-0000-2100-00001400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33</xdr:row>
      <xdr:rowOff>0</xdr:rowOff>
    </xdr:from>
    <xdr:ext cx="114300" cy="285750"/>
    <xdr:sp macro="" textlink="">
      <xdr:nvSpPr>
        <xdr:cNvPr id="21" name="Text Box 8">
          <a:extLst>
            <a:ext uri="{FF2B5EF4-FFF2-40B4-BE49-F238E27FC236}">
              <a16:creationId xmlns:a16="http://schemas.microsoft.com/office/drawing/2014/main" id="{00000000-0008-0000-2100-000015000000}"/>
            </a:ext>
          </a:extLst>
        </xdr:cNvPr>
        <xdr:cNvSpPr txBox="1">
          <a:spLocks noChangeArrowheads="1"/>
        </xdr:cNvSpPr>
      </xdr:nvSpPr>
      <xdr:spPr bwMode="auto">
        <a:xfrm>
          <a:off x="562356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33</xdr:row>
      <xdr:rowOff>0</xdr:rowOff>
    </xdr:from>
    <xdr:ext cx="114300" cy="285750"/>
    <xdr:sp macro="" textlink="">
      <xdr:nvSpPr>
        <xdr:cNvPr id="22" name="Text Box 8">
          <a:extLst>
            <a:ext uri="{FF2B5EF4-FFF2-40B4-BE49-F238E27FC236}">
              <a16:creationId xmlns:a16="http://schemas.microsoft.com/office/drawing/2014/main" id="{00000000-0008-0000-2100-000016000000}"/>
            </a:ext>
          </a:extLst>
        </xdr:cNvPr>
        <xdr:cNvSpPr txBox="1">
          <a:spLocks noChangeArrowheads="1"/>
        </xdr:cNvSpPr>
      </xdr:nvSpPr>
      <xdr:spPr bwMode="auto">
        <a:xfrm>
          <a:off x="562356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23" name="Text Box 1">
          <a:extLst>
            <a:ext uri="{FF2B5EF4-FFF2-40B4-BE49-F238E27FC236}">
              <a16:creationId xmlns:a16="http://schemas.microsoft.com/office/drawing/2014/main" id="{00000000-0008-0000-2100-000017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24" name="Text Box 2">
          <a:extLst>
            <a:ext uri="{FF2B5EF4-FFF2-40B4-BE49-F238E27FC236}">
              <a16:creationId xmlns:a16="http://schemas.microsoft.com/office/drawing/2014/main" id="{00000000-0008-0000-2100-000018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25" name="Text Box 3">
          <a:extLst>
            <a:ext uri="{FF2B5EF4-FFF2-40B4-BE49-F238E27FC236}">
              <a16:creationId xmlns:a16="http://schemas.microsoft.com/office/drawing/2014/main" id="{00000000-0008-0000-2100-000019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26" name="Text Box 4">
          <a:extLst>
            <a:ext uri="{FF2B5EF4-FFF2-40B4-BE49-F238E27FC236}">
              <a16:creationId xmlns:a16="http://schemas.microsoft.com/office/drawing/2014/main" id="{00000000-0008-0000-2100-00001A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27" name="Text Box 5">
          <a:extLst>
            <a:ext uri="{FF2B5EF4-FFF2-40B4-BE49-F238E27FC236}">
              <a16:creationId xmlns:a16="http://schemas.microsoft.com/office/drawing/2014/main" id="{00000000-0008-0000-2100-00001B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28" name="Text Box 6">
          <a:extLst>
            <a:ext uri="{FF2B5EF4-FFF2-40B4-BE49-F238E27FC236}">
              <a16:creationId xmlns:a16="http://schemas.microsoft.com/office/drawing/2014/main" id="{00000000-0008-0000-2100-00001C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29" name="Text Box 8">
          <a:extLst>
            <a:ext uri="{FF2B5EF4-FFF2-40B4-BE49-F238E27FC236}">
              <a16:creationId xmlns:a16="http://schemas.microsoft.com/office/drawing/2014/main" id="{00000000-0008-0000-2100-00001D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30" name="Text Box 9">
          <a:extLst>
            <a:ext uri="{FF2B5EF4-FFF2-40B4-BE49-F238E27FC236}">
              <a16:creationId xmlns:a16="http://schemas.microsoft.com/office/drawing/2014/main" id="{00000000-0008-0000-2100-00001E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31" name="Text Box 10">
          <a:extLst>
            <a:ext uri="{FF2B5EF4-FFF2-40B4-BE49-F238E27FC236}">
              <a16:creationId xmlns:a16="http://schemas.microsoft.com/office/drawing/2014/main" id="{00000000-0008-0000-2100-00001F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32" name="Text Box 1">
          <a:extLst>
            <a:ext uri="{FF2B5EF4-FFF2-40B4-BE49-F238E27FC236}">
              <a16:creationId xmlns:a16="http://schemas.microsoft.com/office/drawing/2014/main" id="{00000000-0008-0000-2100-000020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33" name="Text Box 2">
          <a:extLst>
            <a:ext uri="{FF2B5EF4-FFF2-40B4-BE49-F238E27FC236}">
              <a16:creationId xmlns:a16="http://schemas.microsoft.com/office/drawing/2014/main" id="{00000000-0008-0000-2100-000021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32</xdr:row>
      <xdr:rowOff>0</xdr:rowOff>
    </xdr:from>
    <xdr:ext cx="114300" cy="285750"/>
    <xdr:sp macro="" textlink="">
      <xdr:nvSpPr>
        <xdr:cNvPr id="34" name="Text Box 8">
          <a:extLst>
            <a:ext uri="{FF2B5EF4-FFF2-40B4-BE49-F238E27FC236}">
              <a16:creationId xmlns:a16="http://schemas.microsoft.com/office/drawing/2014/main" id="{00000000-0008-0000-2100-000022000000}"/>
            </a:ext>
          </a:extLst>
        </xdr:cNvPr>
        <xdr:cNvSpPr txBox="1">
          <a:spLocks noChangeArrowheads="1"/>
        </xdr:cNvSpPr>
      </xdr:nvSpPr>
      <xdr:spPr bwMode="auto">
        <a:xfrm>
          <a:off x="5623560" y="5852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35" name="Text Box 1">
          <a:extLst>
            <a:ext uri="{FF2B5EF4-FFF2-40B4-BE49-F238E27FC236}">
              <a16:creationId xmlns:a16="http://schemas.microsoft.com/office/drawing/2014/main" id="{00000000-0008-0000-2100-000023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36" name="Text Box 2">
          <a:extLst>
            <a:ext uri="{FF2B5EF4-FFF2-40B4-BE49-F238E27FC236}">
              <a16:creationId xmlns:a16="http://schemas.microsoft.com/office/drawing/2014/main" id="{00000000-0008-0000-2100-000024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37" name="Text Box 3">
          <a:extLst>
            <a:ext uri="{FF2B5EF4-FFF2-40B4-BE49-F238E27FC236}">
              <a16:creationId xmlns:a16="http://schemas.microsoft.com/office/drawing/2014/main" id="{00000000-0008-0000-2100-000025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38" name="Text Box 4">
          <a:extLst>
            <a:ext uri="{FF2B5EF4-FFF2-40B4-BE49-F238E27FC236}">
              <a16:creationId xmlns:a16="http://schemas.microsoft.com/office/drawing/2014/main" id="{00000000-0008-0000-2100-000026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39" name="Text Box 5">
          <a:extLst>
            <a:ext uri="{FF2B5EF4-FFF2-40B4-BE49-F238E27FC236}">
              <a16:creationId xmlns:a16="http://schemas.microsoft.com/office/drawing/2014/main" id="{00000000-0008-0000-2100-000027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40" name="Text Box 6">
          <a:extLst>
            <a:ext uri="{FF2B5EF4-FFF2-40B4-BE49-F238E27FC236}">
              <a16:creationId xmlns:a16="http://schemas.microsoft.com/office/drawing/2014/main" id="{00000000-0008-0000-2100-000028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41" name="Text Box 8">
          <a:extLst>
            <a:ext uri="{FF2B5EF4-FFF2-40B4-BE49-F238E27FC236}">
              <a16:creationId xmlns:a16="http://schemas.microsoft.com/office/drawing/2014/main" id="{00000000-0008-0000-2100-000029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42" name="Text Box 9">
          <a:extLst>
            <a:ext uri="{FF2B5EF4-FFF2-40B4-BE49-F238E27FC236}">
              <a16:creationId xmlns:a16="http://schemas.microsoft.com/office/drawing/2014/main" id="{00000000-0008-0000-2100-00002A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43" name="Text Box 10">
          <a:extLst>
            <a:ext uri="{FF2B5EF4-FFF2-40B4-BE49-F238E27FC236}">
              <a16:creationId xmlns:a16="http://schemas.microsoft.com/office/drawing/2014/main" id="{00000000-0008-0000-2100-00002B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44" name="Text Box 11">
          <a:extLst>
            <a:ext uri="{FF2B5EF4-FFF2-40B4-BE49-F238E27FC236}">
              <a16:creationId xmlns:a16="http://schemas.microsoft.com/office/drawing/2014/main" id="{00000000-0008-0000-2100-00002C00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45" name="Text Box 12">
          <a:extLst>
            <a:ext uri="{FF2B5EF4-FFF2-40B4-BE49-F238E27FC236}">
              <a16:creationId xmlns:a16="http://schemas.microsoft.com/office/drawing/2014/main" id="{00000000-0008-0000-2100-00002D00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46" name="Text Box 13">
          <a:extLst>
            <a:ext uri="{FF2B5EF4-FFF2-40B4-BE49-F238E27FC236}">
              <a16:creationId xmlns:a16="http://schemas.microsoft.com/office/drawing/2014/main" id="{00000000-0008-0000-2100-00002E00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47" name="Text Box 14">
          <a:extLst>
            <a:ext uri="{FF2B5EF4-FFF2-40B4-BE49-F238E27FC236}">
              <a16:creationId xmlns:a16="http://schemas.microsoft.com/office/drawing/2014/main" id="{00000000-0008-0000-2100-00002F00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48" name="Text Box 1">
          <a:extLst>
            <a:ext uri="{FF2B5EF4-FFF2-40B4-BE49-F238E27FC236}">
              <a16:creationId xmlns:a16="http://schemas.microsoft.com/office/drawing/2014/main" id="{00000000-0008-0000-2100-000030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49" name="Text Box 2">
          <a:extLst>
            <a:ext uri="{FF2B5EF4-FFF2-40B4-BE49-F238E27FC236}">
              <a16:creationId xmlns:a16="http://schemas.microsoft.com/office/drawing/2014/main" id="{00000000-0008-0000-2100-000031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50" name="Text Box 8">
          <a:extLst>
            <a:ext uri="{FF2B5EF4-FFF2-40B4-BE49-F238E27FC236}">
              <a16:creationId xmlns:a16="http://schemas.microsoft.com/office/drawing/2014/main" id="{00000000-0008-0000-2100-00003200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51" name="Text Box 8">
          <a:extLst>
            <a:ext uri="{FF2B5EF4-FFF2-40B4-BE49-F238E27FC236}">
              <a16:creationId xmlns:a16="http://schemas.microsoft.com/office/drawing/2014/main" id="{00000000-0008-0000-2100-00003300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34</xdr:row>
      <xdr:rowOff>0</xdr:rowOff>
    </xdr:from>
    <xdr:ext cx="114300" cy="285750"/>
    <xdr:sp macro="" textlink="">
      <xdr:nvSpPr>
        <xdr:cNvPr id="52" name="Text Box 8">
          <a:extLst>
            <a:ext uri="{FF2B5EF4-FFF2-40B4-BE49-F238E27FC236}">
              <a16:creationId xmlns:a16="http://schemas.microsoft.com/office/drawing/2014/main" id="{00000000-0008-0000-2100-000034000000}"/>
            </a:ext>
          </a:extLst>
        </xdr:cNvPr>
        <xdr:cNvSpPr txBox="1">
          <a:spLocks noChangeArrowheads="1"/>
        </xdr:cNvSpPr>
      </xdr:nvSpPr>
      <xdr:spPr bwMode="auto">
        <a:xfrm>
          <a:off x="5623560" y="62179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53" name="Text Box 8">
          <a:extLst>
            <a:ext uri="{FF2B5EF4-FFF2-40B4-BE49-F238E27FC236}">
              <a16:creationId xmlns:a16="http://schemas.microsoft.com/office/drawing/2014/main" id="{00000000-0008-0000-2100-00003500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54" name="Text Box 8">
          <a:extLst>
            <a:ext uri="{FF2B5EF4-FFF2-40B4-BE49-F238E27FC236}">
              <a16:creationId xmlns:a16="http://schemas.microsoft.com/office/drawing/2014/main" id="{00000000-0008-0000-2100-000036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55" name="Text Box 8">
          <a:extLst>
            <a:ext uri="{FF2B5EF4-FFF2-40B4-BE49-F238E27FC236}">
              <a16:creationId xmlns:a16="http://schemas.microsoft.com/office/drawing/2014/main" id="{00000000-0008-0000-2100-000037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56" name="Text Box 1">
          <a:extLst>
            <a:ext uri="{FF2B5EF4-FFF2-40B4-BE49-F238E27FC236}">
              <a16:creationId xmlns:a16="http://schemas.microsoft.com/office/drawing/2014/main" id="{00000000-0008-0000-2100-000038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57" name="Text Box 2">
          <a:extLst>
            <a:ext uri="{FF2B5EF4-FFF2-40B4-BE49-F238E27FC236}">
              <a16:creationId xmlns:a16="http://schemas.microsoft.com/office/drawing/2014/main" id="{00000000-0008-0000-2100-000039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58" name="Text Box 3">
          <a:extLst>
            <a:ext uri="{FF2B5EF4-FFF2-40B4-BE49-F238E27FC236}">
              <a16:creationId xmlns:a16="http://schemas.microsoft.com/office/drawing/2014/main" id="{00000000-0008-0000-2100-00003A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59" name="Text Box 4">
          <a:extLst>
            <a:ext uri="{FF2B5EF4-FFF2-40B4-BE49-F238E27FC236}">
              <a16:creationId xmlns:a16="http://schemas.microsoft.com/office/drawing/2014/main" id="{00000000-0008-0000-2100-00003B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60" name="Text Box 5">
          <a:extLst>
            <a:ext uri="{FF2B5EF4-FFF2-40B4-BE49-F238E27FC236}">
              <a16:creationId xmlns:a16="http://schemas.microsoft.com/office/drawing/2014/main" id="{00000000-0008-0000-2100-00003C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61" name="Text Box 6">
          <a:extLst>
            <a:ext uri="{FF2B5EF4-FFF2-40B4-BE49-F238E27FC236}">
              <a16:creationId xmlns:a16="http://schemas.microsoft.com/office/drawing/2014/main" id="{00000000-0008-0000-2100-00003D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62" name="Text Box 8">
          <a:extLst>
            <a:ext uri="{FF2B5EF4-FFF2-40B4-BE49-F238E27FC236}">
              <a16:creationId xmlns:a16="http://schemas.microsoft.com/office/drawing/2014/main" id="{00000000-0008-0000-2100-00003E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63" name="Text Box 9">
          <a:extLst>
            <a:ext uri="{FF2B5EF4-FFF2-40B4-BE49-F238E27FC236}">
              <a16:creationId xmlns:a16="http://schemas.microsoft.com/office/drawing/2014/main" id="{00000000-0008-0000-2100-00003F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64" name="Text Box 10">
          <a:extLst>
            <a:ext uri="{FF2B5EF4-FFF2-40B4-BE49-F238E27FC236}">
              <a16:creationId xmlns:a16="http://schemas.microsoft.com/office/drawing/2014/main" id="{00000000-0008-0000-2100-000040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65" name="Text Box 1">
          <a:extLst>
            <a:ext uri="{FF2B5EF4-FFF2-40B4-BE49-F238E27FC236}">
              <a16:creationId xmlns:a16="http://schemas.microsoft.com/office/drawing/2014/main" id="{00000000-0008-0000-2100-000041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66" name="Text Box 2">
          <a:extLst>
            <a:ext uri="{FF2B5EF4-FFF2-40B4-BE49-F238E27FC236}">
              <a16:creationId xmlns:a16="http://schemas.microsoft.com/office/drawing/2014/main" id="{00000000-0008-0000-2100-000042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33</xdr:row>
      <xdr:rowOff>0</xdr:rowOff>
    </xdr:from>
    <xdr:ext cx="114300" cy="285750"/>
    <xdr:sp macro="" textlink="">
      <xdr:nvSpPr>
        <xdr:cNvPr id="67" name="Text Box 8">
          <a:extLst>
            <a:ext uri="{FF2B5EF4-FFF2-40B4-BE49-F238E27FC236}">
              <a16:creationId xmlns:a16="http://schemas.microsoft.com/office/drawing/2014/main" id="{00000000-0008-0000-2100-000043000000}"/>
            </a:ext>
          </a:extLst>
        </xdr:cNvPr>
        <xdr:cNvSpPr txBox="1">
          <a:spLocks noChangeArrowheads="1"/>
        </xdr:cNvSpPr>
      </xdr:nvSpPr>
      <xdr:spPr bwMode="auto">
        <a:xfrm>
          <a:off x="562356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68" name="Text Box 1">
          <a:extLst>
            <a:ext uri="{FF2B5EF4-FFF2-40B4-BE49-F238E27FC236}">
              <a16:creationId xmlns:a16="http://schemas.microsoft.com/office/drawing/2014/main" id="{00000000-0008-0000-2100-000044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69" name="Text Box 2">
          <a:extLst>
            <a:ext uri="{FF2B5EF4-FFF2-40B4-BE49-F238E27FC236}">
              <a16:creationId xmlns:a16="http://schemas.microsoft.com/office/drawing/2014/main" id="{00000000-0008-0000-2100-000045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70" name="Text Box 3">
          <a:extLst>
            <a:ext uri="{FF2B5EF4-FFF2-40B4-BE49-F238E27FC236}">
              <a16:creationId xmlns:a16="http://schemas.microsoft.com/office/drawing/2014/main" id="{00000000-0008-0000-2100-000046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71" name="Text Box 4">
          <a:extLst>
            <a:ext uri="{FF2B5EF4-FFF2-40B4-BE49-F238E27FC236}">
              <a16:creationId xmlns:a16="http://schemas.microsoft.com/office/drawing/2014/main" id="{00000000-0008-0000-2100-000047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72" name="Text Box 5">
          <a:extLst>
            <a:ext uri="{FF2B5EF4-FFF2-40B4-BE49-F238E27FC236}">
              <a16:creationId xmlns:a16="http://schemas.microsoft.com/office/drawing/2014/main" id="{00000000-0008-0000-2100-000048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73" name="Text Box 6">
          <a:extLst>
            <a:ext uri="{FF2B5EF4-FFF2-40B4-BE49-F238E27FC236}">
              <a16:creationId xmlns:a16="http://schemas.microsoft.com/office/drawing/2014/main" id="{00000000-0008-0000-2100-000049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74" name="Text Box 8">
          <a:extLst>
            <a:ext uri="{FF2B5EF4-FFF2-40B4-BE49-F238E27FC236}">
              <a16:creationId xmlns:a16="http://schemas.microsoft.com/office/drawing/2014/main" id="{00000000-0008-0000-2100-00004A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75" name="Text Box 9">
          <a:extLst>
            <a:ext uri="{FF2B5EF4-FFF2-40B4-BE49-F238E27FC236}">
              <a16:creationId xmlns:a16="http://schemas.microsoft.com/office/drawing/2014/main" id="{00000000-0008-0000-2100-00004B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76" name="Text Box 10">
          <a:extLst>
            <a:ext uri="{FF2B5EF4-FFF2-40B4-BE49-F238E27FC236}">
              <a16:creationId xmlns:a16="http://schemas.microsoft.com/office/drawing/2014/main" id="{00000000-0008-0000-2100-00004C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77" name="Text Box 11">
          <a:extLst>
            <a:ext uri="{FF2B5EF4-FFF2-40B4-BE49-F238E27FC236}">
              <a16:creationId xmlns:a16="http://schemas.microsoft.com/office/drawing/2014/main" id="{00000000-0008-0000-2100-00004D00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78" name="Text Box 12">
          <a:extLst>
            <a:ext uri="{FF2B5EF4-FFF2-40B4-BE49-F238E27FC236}">
              <a16:creationId xmlns:a16="http://schemas.microsoft.com/office/drawing/2014/main" id="{00000000-0008-0000-2100-00004E00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79" name="Text Box 13">
          <a:extLst>
            <a:ext uri="{FF2B5EF4-FFF2-40B4-BE49-F238E27FC236}">
              <a16:creationId xmlns:a16="http://schemas.microsoft.com/office/drawing/2014/main" id="{00000000-0008-0000-2100-00004F00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80" name="Text Box 14">
          <a:extLst>
            <a:ext uri="{FF2B5EF4-FFF2-40B4-BE49-F238E27FC236}">
              <a16:creationId xmlns:a16="http://schemas.microsoft.com/office/drawing/2014/main" id="{00000000-0008-0000-2100-00005000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81" name="Text Box 1">
          <a:extLst>
            <a:ext uri="{FF2B5EF4-FFF2-40B4-BE49-F238E27FC236}">
              <a16:creationId xmlns:a16="http://schemas.microsoft.com/office/drawing/2014/main" id="{00000000-0008-0000-2100-000051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82" name="Text Box 2">
          <a:extLst>
            <a:ext uri="{FF2B5EF4-FFF2-40B4-BE49-F238E27FC236}">
              <a16:creationId xmlns:a16="http://schemas.microsoft.com/office/drawing/2014/main" id="{00000000-0008-0000-2100-00005200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83" name="Text Box 8">
          <a:extLst>
            <a:ext uri="{FF2B5EF4-FFF2-40B4-BE49-F238E27FC236}">
              <a16:creationId xmlns:a16="http://schemas.microsoft.com/office/drawing/2014/main" id="{00000000-0008-0000-2100-00005300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656166</xdr:colOff>
      <xdr:row>28</xdr:row>
      <xdr:rowOff>10583</xdr:rowOff>
    </xdr:from>
    <xdr:ext cx="114300" cy="285750"/>
    <xdr:sp macro="" textlink="">
      <xdr:nvSpPr>
        <xdr:cNvPr id="84" name="Text Box 8">
          <a:extLst>
            <a:ext uri="{FF2B5EF4-FFF2-40B4-BE49-F238E27FC236}">
              <a16:creationId xmlns:a16="http://schemas.microsoft.com/office/drawing/2014/main" id="{00000000-0008-0000-2100-000054000000}"/>
            </a:ext>
          </a:extLst>
        </xdr:cNvPr>
        <xdr:cNvSpPr txBox="1">
          <a:spLocks noChangeArrowheads="1"/>
        </xdr:cNvSpPr>
      </xdr:nvSpPr>
      <xdr:spPr bwMode="auto">
        <a:xfrm>
          <a:off x="5624406" y="513122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34</xdr:row>
      <xdr:rowOff>0</xdr:rowOff>
    </xdr:from>
    <xdr:ext cx="114300" cy="285750"/>
    <xdr:sp macro="" textlink="">
      <xdr:nvSpPr>
        <xdr:cNvPr id="85" name="Text Box 8">
          <a:extLst>
            <a:ext uri="{FF2B5EF4-FFF2-40B4-BE49-F238E27FC236}">
              <a16:creationId xmlns:a16="http://schemas.microsoft.com/office/drawing/2014/main" id="{00000000-0008-0000-2100-000055000000}"/>
            </a:ext>
          </a:extLst>
        </xdr:cNvPr>
        <xdr:cNvSpPr txBox="1">
          <a:spLocks noChangeArrowheads="1"/>
        </xdr:cNvSpPr>
      </xdr:nvSpPr>
      <xdr:spPr bwMode="auto">
        <a:xfrm>
          <a:off x="5623560" y="62179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86" name="Text Box 8">
          <a:extLst>
            <a:ext uri="{FF2B5EF4-FFF2-40B4-BE49-F238E27FC236}">
              <a16:creationId xmlns:a16="http://schemas.microsoft.com/office/drawing/2014/main" id="{00000000-0008-0000-2100-00005600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87" name="Text Box 8">
          <a:extLst>
            <a:ext uri="{FF2B5EF4-FFF2-40B4-BE49-F238E27FC236}">
              <a16:creationId xmlns:a16="http://schemas.microsoft.com/office/drawing/2014/main" id="{00000000-0008-0000-2100-000057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88" name="Text Box 8">
          <a:extLst>
            <a:ext uri="{FF2B5EF4-FFF2-40B4-BE49-F238E27FC236}">
              <a16:creationId xmlns:a16="http://schemas.microsoft.com/office/drawing/2014/main" id="{00000000-0008-0000-2100-00005800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89" name="Text Box 1">
          <a:extLst>
            <a:ext uri="{FF2B5EF4-FFF2-40B4-BE49-F238E27FC236}">
              <a16:creationId xmlns:a16="http://schemas.microsoft.com/office/drawing/2014/main" id="{00000000-0008-0000-2100-000059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0" name="Text Box 2">
          <a:extLst>
            <a:ext uri="{FF2B5EF4-FFF2-40B4-BE49-F238E27FC236}">
              <a16:creationId xmlns:a16="http://schemas.microsoft.com/office/drawing/2014/main" id="{00000000-0008-0000-2100-00005A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1" name="Text Box 3">
          <a:extLst>
            <a:ext uri="{FF2B5EF4-FFF2-40B4-BE49-F238E27FC236}">
              <a16:creationId xmlns:a16="http://schemas.microsoft.com/office/drawing/2014/main" id="{00000000-0008-0000-2100-00005B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2" name="Text Box 4">
          <a:extLst>
            <a:ext uri="{FF2B5EF4-FFF2-40B4-BE49-F238E27FC236}">
              <a16:creationId xmlns:a16="http://schemas.microsoft.com/office/drawing/2014/main" id="{00000000-0008-0000-2100-00005C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3" name="Text Box 5">
          <a:extLst>
            <a:ext uri="{FF2B5EF4-FFF2-40B4-BE49-F238E27FC236}">
              <a16:creationId xmlns:a16="http://schemas.microsoft.com/office/drawing/2014/main" id="{00000000-0008-0000-2100-00005D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4" name="Text Box 6">
          <a:extLst>
            <a:ext uri="{FF2B5EF4-FFF2-40B4-BE49-F238E27FC236}">
              <a16:creationId xmlns:a16="http://schemas.microsoft.com/office/drawing/2014/main" id="{00000000-0008-0000-2100-00005E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5" name="Text Box 8">
          <a:extLst>
            <a:ext uri="{FF2B5EF4-FFF2-40B4-BE49-F238E27FC236}">
              <a16:creationId xmlns:a16="http://schemas.microsoft.com/office/drawing/2014/main" id="{00000000-0008-0000-2100-00005F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6" name="Text Box 9">
          <a:extLst>
            <a:ext uri="{FF2B5EF4-FFF2-40B4-BE49-F238E27FC236}">
              <a16:creationId xmlns:a16="http://schemas.microsoft.com/office/drawing/2014/main" id="{00000000-0008-0000-2100-000060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7" name="Text Box 10">
          <a:extLst>
            <a:ext uri="{FF2B5EF4-FFF2-40B4-BE49-F238E27FC236}">
              <a16:creationId xmlns:a16="http://schemas.microsoft.com/office/drawing/2014/main" id="{00000000-0008-0000-2100-000061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8" name="Text Box 1">
          <a:extLst>
            <a:ext uri="{FF2B5EF4-FFF2-40B4-BE49-F238E27FC236}">
              <a16:creationId xmlns:a16="http://schemas.microsoft.com/office/drawing/2014/main" id="{00000000-0008-0000-2100-000062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99" name="Text Box 2">
          <a:extLst>
            <a:ext uri="{FF2B5EF4-FFF2-40B4-BE49-F238E27FC236}">
              <a16:creationId xmlns:a16="http://schemas.microsoft.com/office/drawing/2014/main" id="{00000000-0008-0000-2100-00006300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33</xdr:row>
      <xdr:rowOff>0</xdr:rowOff>
    </xdr:from>
    <xdr:ext cx="114300" cy="285750"/>
    <xdr:sp macro="" textlink="">
      <xdr:nvSpPr>
        <xdr:cNvPr id="100" name="Text Box 8">
          <a:extLst>
            <a:ext uri="{FF2B5EF4-FFF2-40B4-BE49-F238E27FC236}">
              <a16:creationId xmlns:a16="http://schemas.microsoft.com/office/drawing/2014/main" id="{00000000-0008-0000-2100-000064000000}"/>
            </a:ext>
          </a:extLst>
        </xdr:cNvPr>
        <xdr:cNvSpPr txBox="1">
          <a:spLocks noChangeArrowheads="1"/>
        </xdr:cNvSpPr>
      </xdr:nvSpPr>
      <xdr:spPr bwMode="auto">
        <a:xfrm>
          <a:off x="5623560" y="6035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01" name="Text Box 13">
          <a:extLst>
            <a:ext uri="{FF2B5EF4-FFF2-40B4-BE49-F238E27FC236}">
              <a16:creationId xmlns:a16="http://schemas.microsoft.com/office/drawing/2014/main" id="{00000000-0008-0000-2100-00006500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02" name="Text Box 14">
          <a:extLst>
            <a:ext uri="{FF2B5EF4-FFF2-40B4-BE49-F238E27FC236}">
              <a16:creationId xmlns:a16="http://schemas.microsoft.com/office/drawing/2014/main" id="{00000000-0008-0000-2100-00006600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3" name="Text Box 1">
          <a:extLst>
            <a:ext uri="{FF2B5EF4-FFF2-40B4-BE49-F238E27FC236}">
              <a16:creationId xmlns:a16="http://schemas.microsoft.com/office/drawing/2014/main" id="{00000000-0008-0000-2100-000067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4" name="Text Box 2">
          <a:extLst>
            <a:ext uri="{FF2B5EF4-FFF2-40B4-BE49-F238E27FC236}">
              <a16:creationId xmlns:a16="http://schemas.microsoft.com/office/drawing/2014/main" id="{00000000-0008-0000-2100-000068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5" name="Text Box 3">
          <a:extLst>
            <a:ext uri="{FF2B5EF4-FFF2-40B4-BE49-F238E27FC236}">
              <a16:creationId xmlns:a16="http://schemas.microsoft.com/office/drawing/2014/main" id="{00000000-0008-0000-2100-000069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6" name="Text Box 4">
          <a:extLst>
            <a:ext uri="{FF2B5EF4-FFF2-40B4-BE49-F238E27FC236}">
              <a16:creationId xmlns:a16="http://schemas.microsoft.com/office/drawing/2014/main" id="{00000000-0008-0000-2100-00006A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7" name="Text Box 5">
          <a:extLst>
            <a:ext uri="{FF2B5EF4-FFF2-40B4-BE49-F238E27FC236}">
              <a16:creationId xmlns:a16="http://schemas.microsoft.com/office/drawing/2014/main" id="{00000000-0008-0000-2100-00006B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8" name="Text Box 6">
          <a:extLst>
            <a:ext uri="{FF2B5EF4-FFF2-40B4-BE49-F238E27FC236}">
              <a16:creationId xmlns:a16="http://schemas.microsoft.com/office/drawing/2014/main" id="{00000000-0008-0000-2100-00006C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09" name="Text Box 8">
          <a:extLst>
            <a:ext uri="{FF2B5EF4-FFF2-40B4-BE49-F238E27FC236}">
              <a16:creationId xmlns:a16="http://schemas.microsoft.com/office/drawing/2014/main" id="{00000000-0008-0000-2100-00006D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0" name="Text Box 9">
          <a:extLst>
            <a:ext uri="{FF2B5EF4-FFF2-40B4-BE49-F238E27FC236}">
              <a16:creationId xmlns:a16="http://schemas.microsoft.com/office/drawing/2014/main" id="{00000000-0008-0000-2100-00006E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1" name="Text Box 10">
          <a:extLst>
            <a:ext uri="{FF2B5EF4-FFF2-40B4-BE49-F238E27FC236}">
              <a16:creationId xmlns:a16="http://schemas.microsoft.com/office/drawing/2014/main" id="{00000000-0008-0000-2100-00006F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12" name="Text Box 11">
          <a:extLst>
            <a:ext uri="{FF2B5EF4-FFF2-40B4-BE49-F238E27FC236}">
              <a16:creationId xmlns:a16="http://schemas.microsoft.com/office/drawing/2014/main" id="{00000000-0008-0000-2100-000070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113" name="Text Box 12">
          <a:extLst>
            <a:ext uri="{FF2B5EF4-FFF2-40B4-BE49-F238E27FC236}">
              <a16:creationId xmlns:a16="http://schemas.microsoft.com/office/drawing/2014/main" id="{00000000-0008-0000-2100-000071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114" name="Text Box 13">
          <a:extLst>
            <a:ext uri="{FF2B5EF4-FFF2-40B4-BE49-F238E27FC236}">
              <a16:creationId xmlns:a16="http://schemas.microsoft.com/office/drawing/2014/main" id="{00000000-0008-0000-2100-000072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115" name="Text Box 14">
          <a:extLst>
            <a:ext uri="{FF2B5EF4-FFF2-40B4-BE49-F238E27FC236}">
              <a16:creationId xmlns:a16="http://schemas.microsoft.com/office/drawing/2014/main" id="{00000000-0008-0000-2100-000073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6" name="Text Box 1">
          <a:extLst>
            <a:ext uri="{FF2B5EF4-FFF2-40B4-BE49-F238E27FC236}">
              <a16:creationId xmlns:a16="http://schemas.microsoft.com/office/drawing/2014/main" id="{00000000-0008-0000-2100-000074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117" name="Text Box 2">
          <a:extLst>
            <a:ext uri="{FF2B5EF4-FFF2-40B4-BE49-F238E27FC236}">
              <a16:creationId xmlns:a16="http://schemas.microsoft.com/office/drawing/2014/main" id="{00000000-0008-0000-2100-000075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118" name="Text Box 8">
          <a:extLst>
            <a:ext uri="{FF2B5EF4-FFF2-40B4-BE49-F238E27FC236}">
              <a16:creationId xmlns:a16="http://schemas.microsoft.com/office/drawing/2014/main" id="{00000000-0008-0000-2100-000076000000}"/>
            </a:ext>
          </a:extLst>
        </xdr:cNvPr>
        <xdr:cNvSpPr txBox="1">
          <a:spLocks noChangeArrowheads="1"/>
        </xdr:cNvSpPr>
      </xdr:nvSpPr>
      <xdr:spPr bwMode="auto">
        <a:xfrm>
          <a:off x="12496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19" name="Text Box 8">
          <a:extLst>
            <a:ext uri="{FF2B5EF4-FFF2-40B4-BE49-F238E27FC236}">
              <a16:creationId xmlns:a16="http://schemas.microsoft.com/office/drawing/2014/main" id="{00000000-0008-0000-2100-000077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61</xdr:row>
      <xdr:rowOff>76200</xdr:rowOff>
    </xdr:from>
    <xdr:ext cx="114300" cy="285750"/>
    <xdr:sp macro="" textlink="">
      <xdr:nvSpPr>
        <xdr:cNvPr id="120" name="Text Box 8">
          <a:extLst>
            <a:ext uri="{FF2B5EF4-FFF2-40B4-BE49-F238E27FC236}">
              <a16:creationId xmlns:a16="http://schemas.microsoft.com/office/drawing/2014/main" id="{00000000-0008-0000-2100-000078000000}"/>
            </a:ext>
          </a:extLst>
        </xdr:cNvPr>
        <xdr:cNvSpPr txBox="1">
          <a:spLocks noChangeArrowheads="1"/>
        </xdr:cNvSpPr>
      </xdr:nvSpPr>
      <xdr:spPr bwMode="auto">
        <a:xfrm>
          <a:off x="1421130" y="11231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21" name="Text Box 8">
          <a:extLst>
            <a:ext uri="{FF2B5EF4-FFF2-40B4-BE49-F238E27FC236}">
              <a16:creationId xmlns:a16="http://schemas.microsoft.com/office/drawing/2014/main" id="{00000000-0008-0000-2100-000079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2" name="Text Box 8">
          <a:extLst>
            <a:ext uri="{FF2B5EF4-FFF2-40B4-BE49-F238E27FC236}">
              <a16:creationId xmlns:a16="http://schemas.microsoft.com/office/drawing/2014/main" id="{00000000-0008-0000-2100-00007A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3" name="Text Box 1">
          <a:extLst>
            <a:ext uri="{FF2B5EF4-FFF2-40B4-BE49-F238E27FC236}">
              <a16:creationId xmlns:a16="http://schemas.microsoft.com/office/drawing/2014/main" id="{00000000-0008-0000-2100-00007B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4" name="Text Box 2">
          <a:extLst>
            <a:ext uri="{FF2B5EF4-FFF2-40B4-BE49-F238E27FC236}">
              <a16:creationId xmlns:a16="http://schemas.microsoft.com/office/drawing/2014/main" id="{00000000-0008-0000-2100-00007C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5" name="Text Box 3">
          <a:extLst>
            <a:ext uri="{FF2B5EF4-FFF2-40B4-BE49-F238E27FC236}">
              <a16:creationId xmlns:a16="http://schemas.microsoft.com/office/drawing/2014/main" id="{00000000-0008-0000-2100-00007D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6" name="Text Box 4">
          <a:extLst>
            <a:ext uri="{FF2B5EF4-FFF2-40B4-BE49-F238E27FC236}">
              <a16:creationId xmlns:a16="http://schemas.microsoft.com/office/drawing/2014/main" id="{00000000-0008-0000-2100-00007E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7" name="Text Box 5">
          <a:extLst>
            <a:ext uri="{FF2B5EF4-FFF2-40B4-BE49-F238E27FC236}">
              <a16:creationId xmlns:a16="http://schemas.microsoft.com/office/drawing/2014/main" id="{00000000-0008-0000-2100-00007F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8" name="Text Box 6">
          <a:extLst>
            <a:ext uri="{FF2B5EF4-FFF2-40B4-BE49-F238E27FC236}">
              <a16:creationId xmlns:a16="http://schemas.microsoft.com/office/drawing/2014/main" id="{00000000-0008-0000-2100-000080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29" name="Text Box 8">
          <a:extLst>
            <a:ext uri="{FF2B5EF4-FFF2-40B4-BE49-F238E27FC236}">
              <a16:creationId xmlns:a16="http://schemas.microsoft.com/office/drawing/2014/main" id="{00000000-0008-0000-2100-000081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0" name="Text Box 9">
          <a:extLst>
            <a:ext uri="{FF2B5EF4-FFF2-40B4-BE49-F238E27FC236}">
              <a16:creationId xmlns:a16="http://schemas.microsoft.com/office/drawing/2014/main" id="{00000000-0008-0000-2100-000082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1" name="Text Box 10">
          <a:extLst>
            <a:ext uri="{FF2B5EF4-FFF2-40B4-BE49-F238E27FC236}">
              <a16:creationId xmlns:a16="http://schemas.microsoft.com/office/drawing/2014/main" id="{00000000-0008-0000-2100-000083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2" name="Text Box 1">
          <a:extLst>
            <a:ext uri="{FF2B5EF4-FFF2-40B4-BE49-F238E27FC236}">
              <a16:creationId xmlns:a16="http://schemas.microsoft.com/office/drawing/2014/main" id="{00000000-0008-0000-2100-000084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33" name="Text Box 2">
          <a:extLst>
            <a:ext uri="{FF2B5EF4-FFF2-40B4-BE49-F238E27FC236}">
              <a16:creationId xmlns:a16="http://schemas.microsoft.com/office/drawing/2014/main" id="{00000000-0008-0000-2100-000085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34" name="Text Box 8">
          <a:extLst>
            <a:ext uri="{FF2B5EF4-FFF2-40B4-BE49-F238E27FC236}">
              <a16:creationId xmlns:a16="http://schemas.microsoft.com/office/drawing/2014/main" id="{00000000-0008-0000-2100-000086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5" name="Text Box 1">
          <a:extLst>
            <a:ext uri="{FF2B5EF4-FFF2-40B4-BE49-F238E27FC236}">
              <a16:creationId xmlns:a16="http://schemas.microsoft.com/office/drawing/2014/main" id="{00000000-0008-0000-2100-000087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6" name="Text Box 2">
          <a:extLst>
            <a:ext uri="{FF2B5EF4-FFF2-40B4-BE49-F238E27FC236}">
              <a16:creationId xmlns:a16="http://schemas.microsoft.com/office/drawing/2014/main" id="{00000000-0008-0000-2100-000088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7" name="Text Box 3">
          <a:extLst>
            <a:ext uri="{FF2B5EF4-FFF2-40B4-BE49-F238E27FC236}">
              <a16:creationId xmlns:a16="http://schemas.microsoft.com/office/drawing/2014/main" id="{00000000-0008-0000-2100-000089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8" name="Text Box 4">
          <a:extLst>
            <a:ext uri="{FF2B5EF4-FFF2-40B4-BE49-F238E27FC236}">
              <a16:creationId xmlns:a16="http://schemas.microsoft.com/office/drawing/2014/main" id="{00000000-0008-0000-2100-00008A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39" name="Text Box 5">
          <a:extLst>
            <a:ext uri="{FF2B5EF4-FFF2-40B4-BE49-F238E27FC236}">
              <a16:creationId xmlns:a16="http://schemas.microsoft.com/office/drawing/2014/main" id="{00000000-0008-0000-2100-00008B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0" name="Text Box 6">
          <a:extLst>
            <a:ext uri="{FF2B5EF4-FFF2-40B4-BE49-F238E27FC236}">
              <a16:creationId xmlns:a16="http://schemas.microsoft.com/office/drawing/2014/main" id="{00000000-0008-0000-2100-00008C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1" name="Text Box 8">
          <a:extLst>
            <a:ext uri="{FF2B5EF4-FFF2-40B4-BE49-F238E27FC236}">
              <a16:creationId xmlns:a16="http://schemas.microsoft.com/office/drawing/2014/main" id="{00000000-0008-0000-2100-00008D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2" name="Text Box 9">
          <a:extLst>
            <a:ext uri="{FF2B5EF4-FFF2-40B4-BE49-F238E27FC236}">
              <a16:creationId xmlns:a16="http://schemas.microsoft.com/office/drawing/2014/main" id="{00000000-0008-0000-2100-00008E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3" name="Text Box 10">
          <a:extLst>
            <a:ext uri="{FF2B5EF4-FFF2-40B4-BE49-F238E27FC236}">
              <a16:creationId xmlns:a16="http://schemas.microsoft.com/office/drawing/2014/main" id="{00000000-0008-0000-2100-00008F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44" name="Text Box 11">
          <a:extLst>
            <a:ext uri="{FF2B5EF4-FFF2-40B4-BE49-F238E27FC236}">
              <a16:creationId xmlns:a16="http://schemas.microsoft.com/office/drawing/2014/main" id="{00000000-0008-0000-2100-000090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45" name="Text Box 12">
          <a:extLst>
            <a:ext uri="{FF2B5EF4-FFF2-40B4-BE49-F238E27FC236}">
              <a16:creationId xmlns:a16="http://schemas.microsoft.com/office/drawing/2014/main" id="{00000000-0008-0000-2100-000091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46" name="Text Box 13">
          <a:extLst>
            <a:ext uri="{FF2B5EF4-FFF2-40B4-BE49-F238E27FC236}">
              <a16:creationId xmlns:a16="http://schemas.microsoft.com/office/drawing/2014/main" id="{00000000-0008-0000-2100-000092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47" name="Text Box 14">
          <a:extLst>
            <a:ext uri="{FF2B5EF4-FFF2-40B4-BE49-F238E27FC236}">
              <a16:creationId xmlns:a16="http://schemas.microsoft.com/office/drawing/2014/main" id="{00000000-0008-0000-2100-000093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8" name="Text Box 1">
          <a:extLst>
            <a:ext uri="{FF2B5EF4-FFF2-40B4-BE49-F238E27FC236}">
              <a16:creationId xmlns:a16="http://schemas.microsoft.com/office/drawing/2014/main" id="{00000000-0008-0000-2100-000094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49" name="Text Box 2">
          <a:extLst>
            <a:ext uri="{FF2B5EF4-FFF2-40B4-BE49-F238E27FC236}">
              <a16:creationId xmlns:a16="http://schemas.microsoft.com/office/drawing/2014/main" id="{00000000-0008-0000-2100-000095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50" name="Text Box 8">
          <a:extLst>
            <a:ext uri="{FF2B5EF4-FFF2-40B4-BE49-F238E27FC236}">
              <a16:creationId xmlns:a16="http://schemas.microsoft.com/office/drawing/2014/main" id="{00000000-0008-0000-2100-000096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1" name="Text Box 8">
          <a:extLst>
            <a:ext uri="{FF2B5EF4-FFF2-40B4-BE49-F238E27FC236}">
              <a16:creationId xmlns:a16="http://schemas.microsoft.com/office/drawing/2014/main" id="{00000000-0008-0000-2100-000097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52" name="Text Box 8">
          <a:extLst>
            <a:ext uri="{FF2B5EF4-FFF2-40B4-BE49-F238E27FC236}">
              <a16:creationId xmlns:a16="http://schemas.microsoft.com/office/drawing/2014/main" id="{00000000-0008-0000-2100-000098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153" name="Text Box 8">
          <a:extLst>
            <a:ext uri="{FF2B5EF4-FFF2-40B4-BE49-F238E27FC236}">
              <a16:creationId xmlns:a16="http://schemas.microsoft.com/office/drawing/2014/main" id="{00000000-0008-0000-2100-00009900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54" name="Text Box 8">
          <a:extLst>
            <a:ext uri="{FF2B5EF4-FFF2-40B4-BE49-F238E27FC236}">
              <a16:creationId xmlns:a16="http://schemas.microsoft.com/office/drawing/2014/main" id="{00000000-0008-0000-2100-00009A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55" name="Text Box 8">
          <a:extLst>
            <a:ext uri="{FF2B5EF4-FFF2-40B4-BE49-F238E27FC236}">
              <a16:creationId xmlns:a16="http://schemas.microsoft.com/office/drawing/2014/main" id="{00000000-0008-0000-2100-00009B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6" name="Text Box 1">
          <a:extLst>
            <a:ext uri="{FF2B5EF4-FFF2-40B4-BE49-F238E27FC236}">
              <a16:creationId xmlns:a16="http://schemas.microsoft.com/office/drawing/2014/main" id="{00000000-0008-0000-2100-00009C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7" name="Text Box 2">
          <a:extLst>
            <a:ext uri="{FF2B5EF4-FFF2-40B4-BE49-F238E27FC236}">
              <a16:creationId xmlns:a16="http://schemas.microsoft.com/office/drawing/2014/main" id="{00000000-0008-0000-2100-00009D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8" name="Text Box 3">
          <a:extLst>
            <a:ext uri="{FF2B5EF4-FFF2-40B4-BE49-F238E27FC236}">
              <a16:creationId xmlns:a16="http://schemas.microsoft.com/office/drawing/2014/main" id="{00000000-0008-0000-2100-00009E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59" name="Text Box 4">
          <a:extLst>
            <a:ext uri="{FF2B5EF4-FFF2-40B4-BE49-F238E27FC236}">
              <a16:creationId xmlns:a16="http://schemas.microsoft.com/office/drawing/2014/main" id="{00000000-0008-0000-2100-00009F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0" name="Text Box 5">
          <a:extLst>
            <a:ext uri="{FF2B5EF4-FFF2-40B4-BE49-F238E27FC236}">
              <a16:creationId xmlns:a16="http://schemas.microsoft.com/office/drawing/2014/main" id="{00000000-0008-0000-2100-0000A0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1" name="Text Box 6">
          <a:extLst>
            <a:ext uri="{FF2B5EF4-FFF2-40B4-BE49-F238E27FC236}">
              <a16:creationId xmlns:a16="http://schemas.microsoft.com/office/drawing/2014/main" id="{00000000-0008-0000-2100-0000A1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2" name="Text Box 8">
          <a:extLst>
            <a:ext uri="{FF2B5EF4-FFF2-40B4-BE49-F238E27FC236}">
              <a16:creationId xmlns:a16="http://schemas.microsoft.com/office/drawing/2014/main" id="{00000000-0008-0000-2100-0000A2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3" name="Text Box 9">
          <a:extLst>
            <a:ext uri="{FF2B5EF4-FFF2-40B4-BE49-F238E27FC236}">
              <a16:creationId xmlns:a16="http://schemas.microsoft.com/office/drawing/2014/main" id="{00000000-0008-0000-2100-0000A3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4" name="Text Box 10">
          <a:extLst>
            <a:ext uri="{FF2B5EF4-FFF2-40B4-BE49-F238E27FC236}">
              <a16:creationId xmlns:a16="http://schemas.microsoft.com/office/drawing/2014/main" id="{00000000-0008-0000-2100-0000A4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5" name="Text Box 1">
          <a:extLst>
            <a:ext uri="{FF2B5EF4-FFF2-40B4-BE49-F238E27FC236}">
              <a16:creationId xmlns:a16="http://schemas.microsoft.com/office/drawing/2014/main" id="{00000000-0008-0000-2100-0000A5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66" name="Text Box 2">
          <a:extLst>
            <a:ext uri="{FF2B5EF4-FFF2-40B4-BE49-F238E27FC236}">
              <a16:creationId xmlns:a16="http://schemas.microsoft.com/office/drawing/2014/main" id="{00000000-0008-0000-2100-0000A6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67" name="Text Box 8">
          <a:extLst>
            <a:ext uri="{FF2B5EF4-FFF2-40B4-BE49-F238E27FC236}">
              <a16:creationId xmlns:a16="http://schemas.microsoft.com/office/drawing/2014/main" id="{00000000-0008-0000-2100-0000A7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68" name="Text Box 1">
          <a:extLst>
            <a:ext uri="{FF2B5EF4-FFF2-40B4-BE49-F238E27FC236}">
              <a16:creationId xmlns:a16="http://schemas.microsoft.com/office/drawing/2014/main" id="{00000000-0008-0000-2100-0000A8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69" name="Text Box 2">
          <a:extLst>
            <a:ext uri="{FF2B5EF4-FFF2-40B4-BE49-F238E27FC236}">
              <a16:creationId xmlns:a16="http://schemas.microsoft.com/office/drawing/2014/main" id="{00000000-0008-0000-2100-0000A9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0" name="Text Box 3">
          <a:extLst>
            <a:ext uri="{FF2B5EF4-FFF2-40B4-BE49-F238E27FC236}">
              <a16:creationId xmlns:a16="http://schemas.microsoft.com/office/drawing/2014/main" id="{00000000-0008-0000-2100-0000AA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1" name="Text Box 4">
          <a:extLst>
            <a:ext uri="{FF2B5EF4-FFF2-40B4-BE49-F238E27FC236}">
              <a16:creationId xmlns:a16="http://schemas.microsoft.com/office/drawing/2014/main" id="{00000000-0008-0000-2100-0000AB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2" name="Text Box 5">
          <a:extLst>
            <a:ext uri="{FF2B5EF4-FFF2-40B4-BE49-F238E27FC236}">
              <a16:creationId xmlns:a16="http://schemas.microsoft.com/office/drawing/2014/main" id="{00000000-0008-0000-2100-0000AC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3" name="Text Box 6">
          <a:extLst>
            <a:ext uri="{FF2B5EF4-FFF2-40B4-BE49-F238E27FC236}">
              <a16:creationId xmlns:a16="http://schemas.microsoft.com/office/drawing/2014/main" id="{00000000-0008-0000-2100-0000AD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4" name="Text Box 8">
          <a:extLst>
            <a:ext uri="{FF2B5EF4-FFF2-40B4-BE49-F238E27FC236}">
              <a16:creationId xmlns:a16="http://schemas.microsoft.com/office/drawing/2014/main" id="{00000000-0008-0000-2100-0000AE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5" name="Text Box 9">
          <a:extLst>
            <a:ext uri="{FF2B5EF4-FFF2-40B4-BE49-F238E27FC236}">
              <a16:creationId xmlns:a16="http://schemas.microsoft.com/office/drawing/2014/main" id="{00000000-0008-0000-2100-0000AF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76" name="Text Box 10">
          <a:extLst>
            <a:ext uri="{FF2B5EF4-FFF2-40B4-BE49-F238E27FC236}">
              <a16:creationId xmlns:a16="http://schemas.microsoft.com/office/drawing/2014/main" id="{00000000-0008-0000-2100-0000B0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77" name="Text Box 11">
          <a:extLst>
            <a:ext uri="{FF2B5EF4-FFF2-40B4-BE49-F238E27FC236}">
              <a16:creationId xmlns:a16="http://schemas.microsoft.com/office/drawing/2014/main" id="{00000000-0008-0000-2100-0000B1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178" name="Text Box 12">
          <a:extLst>
            <a:ext uri="{FF2B5EF4-FFF2-40B4-BE49-F238E27FC236}">
              <a16:creationId xmlns:a16="http://schemas.microsoft.com/office/drawing/2014/main" id="{00000000-0008-0000-2100-0000B2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79" name="Text Box 13">
          <a:extLst>
            <a:ext uri="{FF2B5EF4-FFF2-40B4-BE49-F238E27FC236}">
              <a16:creationId xmlns:a16="http://schemas.microsoft.com/office/drawing/2014/main" id="{00000000-0008-0000-2100-0000B3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180" name="Text Box 14">
          <a:extLst>
            <a:ext uri="{FF2B5EF4-FFF2-40B4-BE49-F238E27FC236}">
              <a16:creationId xmlns:a16="http://schemas.microsoft.com/office/drawing/2014/main" id="{00000000-0008-0000-2100-0000B4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81" name="Text Box 1">
          <a:extLst>
            <a:ext uri="{FF2B5EF4-FFF2-40B4-BE49-F238E27FC236}">
              <a16:creationId xmlns:a16="http://schemas.microsoft.com/office/drawing/2014/main" id="{00000000-0008-0000-2100-0000B5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182" name="Text Box 2">
          <a:extLst>
            <a:ext uri="{FF2B5EF4-FFF2-40B4-BE49-F238E27FC236}">
              <a16:creationId xmlns:a16="http://schemas.microsoft.com/office/drawing/2014/main" id="{00000000-0008-0000-2100-0000B6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183" name="Text Box 8">
          <a:extLst>
            <a:ext uri="{FF2B5EF4-FFF2-40B4-BE49-F238E27FC236}">
              <a16:creationId xmlns:a16="http://schemas.microsoft.com/office/drawing/2014/main" id="{00000000-0008-0000-2100-0000B7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84" name="Text Box 8">
          <a:extLst>
            <a:ext uri="{FF2B5EF4-FFF2-40B4-BE49-F238E27FC236}">
              <a16:creationId xmlns:a16="http://schemas.microsoft.com/office/drawing/2014/main" id="{00000000-0008-0000-2100-0000B8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185" name="Text Box 8">
          <a:extLst>
            <a:ext uri="{FF2B5EF4-FFF2-40B4-BE49-F238E27FC236}">
              <a16:creationId xmlns:a16="http://schemas.microsoft.com/office/drawing/2014/main" id="{00000000-0008-0000-2100-0000B9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186" name="Text Box 8">
          <a:extLst>
            <a:ext uri="{FF2B5EF4-FFF2-40B4-BE49-F238E27FC236}">
              <a16:creationId xmlns:a16="http://schemas.microsoft.com/office/drawing/2014/main" id="{00000000-0008-0000-2100-0000BA00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87" name="Text Box 8">
          <a:extLst>
            <a:ext uri="{FF2B5EF4-FFF2-40B4-BE49-F238E27FC236}">
              <a16:creationId xmlns:a16="http://schemas.microsoft.com/office/drawing/2014/main" id="{00000000-0008-0000-2100-0000BB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188" name="Text Box 8">
          <a:extLst>
            <a:ext uri="{FF2B5EF4-FFF2-40B4-BE49-F238E27FC236}">
              <a16:creationId xmlns:a16="http://schemas.microsoft.com/office/drawing/2014/main" id="{00000000-0008-0000-2100-0000BC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89" name="Text Box 1">
          <a:extLst>
            <a:ext uri="{FF2B5EF4-FFF2-40B4-BE49-F238E27FC236}">
              <a16:creationId xmlns:a16="http://schemas.microsoft.com/office/drawing/2014/main" id="{00000000-0008-0000-2100-0000BD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0" name="Text Box 2">
          <a:extLst>
            <a:ext uri="{FF2B5EF4-FFF2-40B4-BE49-F238E27FC236}">
              <a16:creationId xmlns:a16="http://schemas.microsoft.com/office/drawing/2014/main" id="{00000000-0008-0000-2100-0000BE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1" name="Text Box 3">
          <a:extLst>
            <a:ext uri="{FF2B5EF4-FFF2-40B4-BE49-F238E27FC236}">
              <a16:creationId xmlns:a16="http://schemas.microsoft.com/office/drawing/2014/main" id="{00000000-0008-0000-2100-0000BF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2" name="Text Box 4">
          <a:extLst>
            <a:ext uri="{FF2B5EF4-FFF2-40B4-BE49-F238E27FC236}">
              <a16:creationId xmlns:a16="http://schemas.microsoft.com/office/drawing/2014/main" id="{00000000-0008-0000-2100-0000C0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3" name="Text Box 5">
          <a:extLst>
            <a:ext uri="{FF2B5EF4-FFF2-40B4-BE49-F238E27FC236}">
              <a16:creationId xmlns:a16="http://schemas.microsoft.com/office/drawing/2014/main" id="{00000000-0008-0000-2100-0000C1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4" name="Text Box 6">
          <a:extLst>
            <a:ext uri="{FF2B5EF4-FFF2-40B4-BE49-F238E27FC236}">
              <a16:creationId xmlns:a16="http://schemas.microsoft.com/office/drawing/2014/main" id="{00000000-0008-0000-2100-0000C2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5" name="Text Box 8">
          <a:extLst>
            <a:ext uri="{FF2B5EF4-FFF2-40B4-BE49-F238E27FC236}">
              <a16:creationId xmlns:a16="http://schemas.microsoft.com/office/drawing/2014/main" id="{00000000-0008-0000-2100-0000C3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6" name="Text Box 9">
          <a:extLst>
            <a:ext uri="{FF2B5EF4-FFF2-40B4-BE49-F238E27FC236}">
              <a16:creationId xmlns:a16="http://schemas.microsoft.com/office/drawing/2014/main" id="{00000000-0008-0000-2100-0000C4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7" name="Text Box 10">
          <a:extLst>
            <a:ext uri="{FF2B5EF4-FFF2-40B4-BE49-F238E27FC236}">
              <a16:creationId xmlns:a16="http://schemas.microsoft.com/office/drawing/2014/main" id="{00000000-0008-0000-2100-0000C5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8" name="Text Box 1">
          <a:extLst>
            <a:ext uri="{FF2B5EF4-FFF2-40B4-BE49-F238E27FC236}">
              <a16:creationId xmlns:a16="http://schemas.microsoft.com/office/drawing/2014/main" id="{00000000-0008-0000-2100-0000C6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199" name="Text Box 2">
          <a:extLst>
            <a:ext uri="{FF2B5EF4-FFF2-40B4-BE49-F238E27FC236}">
              <a16:creationId xmlns:a16="http://schemas.microsoft.com/office/drawing/2014/main" id="{00000000-0008-0000-2100-0000C7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00" name="Text Box 8">
          <a:extLst>
            <a:ext uri="{FF2B5EF4-FFF2-40B4-BE49-F238E27FC236}">
              <a16:creationId xmlns:a16="http://schemas.microsoft.com/office/drawing/2014/main" id="{00000000-0008-0000-2100-0000C8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01" name="Text Box 13">
          <a:extLst>
            <a:ext uri="{FF2B5EF4-FFF2-40B4-BE49-F238E27FC236}">
              <a16:creationId xmlns:a16="http://schemas.microsoft.com/office/drawing/2014/main" id="{00000000-0008-0000-2100-0000C9000000}"/>
            </a:ext>
          </a:extLst>
        </xdr:cNvPr>
        <xdr:cNvSpPr txBox="1">
          <a:spLocks noChangeArrowheads="1"/>
        </xdr:cNvSpPr>
      </xdr:nvSpPr>
      <xdr:spPr bwMode="auto">
        <a:xfrm>
          <a:off x="12496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02" name="Text Box 14">
          <a:extLst>
            <a:ext uri="{FF2B5EF4-FFF2-40B4-BE49-F238E27FC236}">
              <a16:creationId xmlns:a16="http://schemas.microsoft.com/office/drawing/2014/main" id="{00000000-0008-0000-2100-0000CA000000}"/>
            </a:ext>
          </a:extLst>
        </xdr:cNvPr>
        <xdr:cNvSpPr txBox="1">
          <a:spLocks noChangeArrowheads="1"/>
        </xdr:cNvSpPr>
      </xdr:nvSpPr>
      <xdr:spPr bwMode="auto">
        <a:xfrm>
          <a:off x="12496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3" name="Text Box 1">
          <a:extLst>
            <a:ext uri="{FF2B5EF4-FFF2-40B4-BE49-F238E27FC236}">
              <a16:creationId xmlns:a16="http://schemas.microsoft.com/office/drawing/2014/main" id="{00000000-0008-0000-2100-0000CB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4" name="Text Box 2">
          <a:extLst>
            <a:ext uri="{FF2B5EF4-FFF2-40B4-BE49-F238E27FC236}">
              <a16:creationId xmlns:a16="http://schemas.microsoft.com/office/drawing/2014/main" id="{00000000-0008-0000-2100-0000CC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5" name="Text Box 3">
          <a:extLst>
            <a:ext uri="{FF2B5EF4-FFF2-40B4-BE49-F238E27FC236}">
              <a16:creationId xmlns:a16="http://schemas.microsoft.com/office/drawing/2014/main" id="{00000000-0008-0000-2100-0000CD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6" name="Text Box 4">
          <a:extLst>
            <a:ext uri="{FF2B5EF4-FFF2-40B4-BE49-F238E27FC236}">
              <a16:creationId xmlns:a16="http://schemas.microsoft.com/office/drawing/2014/main" id="{00000000-0008-0000-2100-0000CE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7" name="Text Box 5">
          <a:extLst>
            <a:ext uri="{FF2B5EF4-FFF2-40B4-BE49-F238E27FC236}">
              <a16:creationId xmlns:a16="http://schemas.microsoft.com/office/drawing/2014/main" id="{00000000-0008-0000-2100-0000CF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8" name="Text Box 6">
          <a:extLst>
            <a:ext uri="{FF2B5EF4-FFF2-40B4-BE49-F238E27FC236}">
              <a16:creationId xmlns:a16="http://schemas.microsoft.com/office/drawing/2014/main" id="{00000000-0008-0000-2100-0000D0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09" name="Text Box 8">
          <a:extLst>
            <a:ext uri="{FF2B5EF4-FFF2-40B4-BE49-F238E27FC236}">
              <a16:creationId xmlns:a16="http://schemas.microsoft.com/office/drawing/2014/main" id="{00000000-0008-0000-2100-0000D1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0" name="Text Box 9">
          <a:extLst>
            <a:ext uri="{FF2B5EF4-FFF2-40B4-BE49-F238E27FC236}">
              <a16:creationId xmlns:a16="http://schemas.microsoft.com/office/drawing/2014/main" id="{00000000-0008-0000-2100-0000D2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1" name="Text Box 10">
          <a:extLst>
            <a:ext uri="{FF2B5EF4-FFF2-40B4-BE49-F238E27FC236}">
              <a16:creationId xmlns:a16="http://schemas.microsoft.com/office/drawing/2014/main" id="{00000000-0008-0000-2100-0000D3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2" name="Text Box 11">
          <a:extLst>
            <a:ext uri="{FF2B5EF4-FFF2-40B4-BE49-F238E27FC236}">
              <a16:creationId xmlns:a16="http://schemas.microsoft.com/office/drawing/2014/main" id="{00000000-0008-0000-2100-0000D4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3" name="Text Box 12">
          <a:extLst>
            <a:ext uri="{FF2B5EF4-FFF2-40B4-BE49-F238E27FC236}">
              <a16:creationId xmlns:a16="http://schemas.microsoft.com/office/drawing/2014/main" id="{00000000-0008-0000-2100-0000D500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14" name="Text Box 13">
          <a:extLst>
            <a:ext uri="{FF2B5EF4-FFF2-40B4-BE49-F238E27FC236}">
              <a16:creationId xmlns:a16="http://schemas.microsoft.com/office/drawing/2014/main" id="{00000000-0008-0000-2100-0000D6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15" name="Text Box 14">
          <a:extLst>
            <a:ext uri="{FF2B5EF4-FFF2-40B4-BE49-F238E27FC236}">
              <a16:creationId xmlns:a16="http://schemas.microsoft.com/office/drawing/2014/main" id="{00000000-0008-0000-2100-0000D700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6" name="Text Box 1">
          <a:extLst>
            <a:ext uri="{FF2B5EF4-FFF2-40B4-BE49-F238E27FC236}">
              <a16:creationId xmlns:a16="http://schemas.microsoft.com/office/drawing/2014/main" id="{00000000-0008-0000-2100-0000D8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7" name="Text Box 2">
          <a:extLst>
            <a:ext uri="{FF2B5EF4-FFF2-40B4-BE49-F238E27FC236}">
              <a16:creationId xmlns:a16="http://schemas.microsoft.com/office/drawing/2014/main" id="{00000000-0008-0000-2100-0000D900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xdr:row>
      <xdr:rowOff>0</xdr:rowOff>
    </xdr:from>
    <xdr:ext cx="114300" cy="285750"/>
    <xdr:sp macro="" textlink="">
      <xdr:nvSpPr>
        <xdr:cNvPr id="218" name="Text Box 8">
          <a:extLst>
            <a:ext uri="{FF2B5EF4-FFF2-40B4-BE49-F238E27FC236}">
              <a16:creationId xmlns:a16="http://schemas.microsoft.com/office/drawing/2014/main" id="{00000000-0008-0000-2100-0000DA000000}"/>
            </a:ext>
          </a:extLst>
        </xdr:cNvPr>
        <xdr:cNvSpPr txBox="1">
          <a:spLocks noChangeArrowheads="1"/>
        </xdr:cNvSpPr>
      </xdr:nvSpPr>
      <xdr:spPr bwMode="auto">
        <a:xfrm>
          <a:off x="124968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19" name="Text Box 8">
          <a:extLst>
            <a:ext uri="{FF2B5EF4-FFF2-40B4-BE49-F238E27FC236}">
              <a16:creationId xmlns:a16="http://schemas.microsoft.com/office/drawing/2014/main" id="{00000000-0008-0000-2100-0000DB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171450</xdr:colOff>
      <xdr:row>61</xdr:row>
      <xdr:rowOff>76200</xdr:rowOff>
    </xdr:from>
    <xdr:ext cx="114300" cy="285750"/>
    <xdr:sp macro="" textlink="">
      <xdr:nvSpPr>
        <xdr:cNvPr id="220" name="Text Box 8">
          <a:extLst>
            <a:ext uri="{FF2B5EF4-FFF2-40B4-BE49-F238E27FC236}">
              <a16:creationId xmlns:a16="http://schemas.microsoft.com/office/drawing/2014/main" id="{00000000-0008-0000-2100-0000DC000000}"/>
            </a:ext>
          </a:extLst>
        </xdr:cNvPr>
        <xdr:cNvSpPr txBox="1">
          <a:spLocks noChangeArrowheads="1"/>
        </xdr:cNvSpPr>
      </xdr:nvSpPr>
      <xdr:spPr bwMode="auto">
        <a:xfrm>
          <a:off x="1421130" y="11231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219075</xdr:colOff>
      <xdr:row>21</xdr:row>
      <xdr:rowOff>0</xdr:rowOff>
    </xdr:from>
    <xdr:ext cx="114300" cy="285750"/>
    <xdr:sp macro="" textlink="">
      <xdr:nvSpPr>
        <xdr:cNvPr id="221" name="Text Box 8">
          <a:extLst>
            <a:ext uri="{FF2B5EF4-FFF2-40B4-BE49-F238E27FC236}">
              <a16:creationId xmlns:a16="http://schemas.microsoft.com/office/drawing/2014/main" id="{00000000-0008-0000-2100-0000DD000000}"/>
            </a:ext>
          </a:extLst>
        </xdr:cNvPr>
        <xdr:cNvSpPr txBox="1">
          <a:spLocks noChangeArrowheads="1"/>
        </xdr:cNvSpPr>
      </xdr:nvSpPr>
      <xdr:spPr bwMode="auto">
        <a:xfrm>
          <a:off x="2093595"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1</xdr:col>
      <xdr:colOff>0</xdr:colOff>
      <xdr:row>45</xdr:row>
      <xdr:rowOff>0</xdr:rowOff>
    </xdr:from>
    <xdr:ext cx="114300" cy="285750"/>
    <xdr:sp macro="" textlink="">
      <xdr:nvSpPr>
        <xdr:cNvPr id="222" name="Text Box 8">
          <a:extLst>
            <a:ext uri="{FF2B5EF4-FFF2-40B4-BE49-F238E27FC236}">
              <a16:creationId xmlns:a16="http://schemas.microsoft.com/office/drawing/2014/main" id="{00000000-0008-0000-2100-0000DE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3" name="Text Box 1">
          <a:extLst>
            <a:ext uri="{FF2B5EF4-FFF2-40B4-BE49-F238E27FC236}">
              <a16:creationId xmlns:a16="http://schemas.microsoft.com/office/drawing/2014/main" id="{00000000-0008-0000-2100-0000DF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4" name="Text Box 2">
          <a:extLst>
            <a:ext uri="{FF2B5EF4-FFF2-40B4-BE49-F238E27FC236}">
              <a16:creationId xmlns:a16="http://schemas.microsoft.com/office/drawing/2014/main" id="{00000000-0008-0000-2100-0000E0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5" name="Text Box 3">
          <a:extLst>
            <a:ext uri="{FF2B5EF4-FFF2-40B4-BE49-F238E27FC236}">
              <a16:creationId xmlns:a16="http://schemas.microsoft.com/office/drawing/2014/main" id="{00000000-0008-0000-2100-0000E1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6" name="Text Box 4">
          <a:extLst>
            <a:ext uri="{FF2B5EF4-FFF2-40B4-BE49-F238E27FC236}">
              <a16:creationId xmlns:a16="http://schemas.microsoft.com/office/drawing/2014/main" id="{00000000-0008-0000-2100-0000E2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7" name="Text Box 5">
          <a:extLst>
            <a:ext uri="{FF2B5EF4-FFF2-40B4-BE49-F238E27FC236}">
              <a16:creationId xmlns:a16="http://schemas.microsoft.com/office/drawing/2014/main" id="{00000000-0008-0000-2100-0000E3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8" name="Text Box 6">
          <a:extLst>
            <a:ext uri="{FF2B5EF4-FFF2-40B4-BE49-F238E27FC236}">
              <a16:creationId xmlns:a16="http://schemas.microsoft.com/office/drawing/2014/main" id="{00000000-0008-0000-2100-0000E4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29" name="Text Box 8">
          <a:extLst>
            <a:ext uri="{FF2B5EF4-FFF2-40B4-BE49-F238E27FC236}">
              <a16:creationId xmlns:a16="http://schemas.microsoft.com/office/drawing/2014/main" id="{00000000-0008-0000-2100-0000E5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0" name="Text Box 9">
          <a:extLst>
            <a:ext uri="{FF2B5EF4-FFF2-40B4-BE49-F238E27FC236}">
              <a16:creationId xmlns:a16="http://schemas.microsoft.com/office/drawing/2014/main" id="{00000000-0008-0000-2100-0000E6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1" name="Text Box 10">
          <a:extLst>
            <a:ext uri="{FF2B5EF4-FFF2-40B4-BE49-F238E27FC236}">
              <a16:creationId xmlns:a16="http://schemas.microsoft.com/office/drawing/2014/main" id="{00000000-0008-0000-2100-0000E7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2" name="Text Box 1">
          <a:extLst>
            <a:ext uri="{FF2B5EF4-FFF2-40B4-BE49-F238E27FC236}">
              <a16:creationId xmlns:a16="http://schemas.microsoft.com/office/drawing/2014/main" id="{00000000-0008-0000-2100-0000E8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33" name="Text Box 2">
          <a:extLst>
            <a:ext uri="{FF2B5EF4-FFF2-40B4-BE49-F238E27FC236}">
              <a16:creationId xmlns:a16="http://schemas.microsoft.com/office/drawing/2014/main" id="{00000000-0008-0000-2100-0000E9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34" name="Text Box 8">
          <a:extLst>
            <a:ext uri="{FF2B5EF4-FFF2-40B4-BE49-F238E27FC236}">
              <a16:creationId xmlns:a16="http://schemas.microsoft.com/office/drawing/2014/main" id="{00000000-0008-0000-2100-0000EA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5" name="Text Box 1">
          <a:extLst>
            <a:ext uri="{FF2B5EF4-FFF2-40B4-BE49-F238E27FC236}">
              <a16:creationId xmlns:a16="http://schemas.microsoft.com/office/drawing/2014/main" id="{00000000-0008-0000-2100-0000EB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6" name="Text Box 2">
          <a:extLst>
            <a:ext uri="{FF2B5EF4-FFF2-40B4-BE49-F238E27FC236}">
              <a16:creationId xmlns:a16="http://schemas.microsoft.com/office/drawing/2014/main" id="{00000000-0008-0000-2100-0000EC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7" name="Text Box 3">
          <a:extLst>
            <a:ext uri="{FF2B5EF4-FFF2-40B4-BE49-F238E27FC236}">
              <a16:creationId xmlns:a16="http://schemas.microsoft.com/office/drawing/2014/main" id="{00000000-0008-0000-2100-0000ED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8" name="Text Box 4">
          <a:extLst>
            <a:ext uri="{FF2B5EF4-FFF2-40B4-BE49-F238E27FC236}">
              <a16:creationId xmlns:a16="http://schemas.microsoft.com/office/drawing/2014/main" id="{00000000-0008-0000-2100-0000EE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9" name="Text Box 5">
          <a:extLst>
            <a:ext uri="{FF2B5EF4-FFF2-40B4-BE49-F238E27FC236}">
              <a16:creationId xmlns:a16="http://schemas.microsoft.com/office/drawing/2014/main" id="{00000000-0008-0000-2100-0000EF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0" name="Text Box 6">
          <a:extLst>
            <a:ext uri="{FF2B5EF4-FFF2-40B4-BE49-F238E27FC236}">
              <a16:creationId xmlns:a16="http://schemas.microsoft.com/office/drawing/2014/main" id="{00000000-0008-0000-2100-0000F0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1" name="Text Box 8">
          <a:extLst>
            <a:ext uri="{FF2B5EF4-FFF2-40B4-BE49-F238E27FC236}">
              <a16:creationId xmlns:a16="http://schemas.microsoft.com/office/drawing/2014/main" id="{00000000-0008-0000-2100-0000F1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2" name="Text Box 9">
          <a:extLst>
            <a:ext uri="{FF2B5EF4-FFF2-40B4-BE49-F238E27FC236}">
              <a16:creationId xmlns:a16="http://schemas.microsoft.com/office/drawing/2014/main" id="{00000000-0008-0000-2100-0000F2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3" name="Text Box 10">
          <a:extLst>
            <a:ext uri="{FF2B5EF4-FFF2-40B4-BE49-F238E27FC236}">
              <a16:creationId xmlns:a16="http://schemas.microsoft.com/office/drawing/2014/main" id="{00000000-0008-0000-2100-0000F3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44" name="Text Box 11">
          <a:extLst>
            <a:ext uri="{FF2B5EF4-FFF2-40B4-BE49-F238E27FC236}">
              <a16:creationId xmlns:a16="http://schemas.microsoft.com/office/drawing/2014/main" id="{00000000-0008-0000-2100-0000F4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45" name="Text Box 12">
          <a:extLst>
            <a:ext uri="{FF2B5EF4-FFF2-40B4-BE49-F238E27FC236}">
              <a16:creationId xmlns:a16="http://schemas.microsoft.com/office/drawing/2014/main" id="{00000000-0008-0000-2100-0000F500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46" name="Text Box 13">
          <a:extLst>
            <a:ext uri="{FF2B5EF4-FFF2-40B4-BE49-F238E27FC236}">
              <a16:creationId xmlns:a16="http://schemas.microsoft.com/office/drawing/2014/main" id="{00000000-0008-0000-2100-0000F6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47" name="Text Box 14">
          <a:extLst>
            <a:ext uri="{FF2B5EF4-FFF2-40B4-BE49-F238E27FC236}">
              <a16:creationId xmlns:a16="http://schemas.microsoft.com/office/drawing/2014/main" id="{00000000-0008-0000-2100-0000F700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8" name="Text Box 1">
          <a:extLst>
            <a:ext uri="{FF2B5EF4-FFF2-40B4-BE49-F238E27FC236}">
              <a16:creationId xmlns:a16="http://schemas.microsoft.com/office/drawing/2014/main" id="{00000000-0008-0000-2100-0000F8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49" name="Text Box 2">
          <a:extLst>
            <a:ext uri="{FF2B5EF4-FFF2-40B4-BE49-F238E27FC236}">
              <a16:creationId xmlns:a16="http://schemas.microsoft.com/office/drawing/2014/main" id="{00000000-0008-0000-2100-0000F900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250" name="Text Box 8">
          <a:extLst>
            <a:ext uri="{FF2B5EF4-FFF2-40B4-BE49-F238E27FC236}">
              <a16:creationId xmlns:a16="http://schemas.microsoft.com/office/drawing/2014/main" id="{00000000-0008-0000-2100-0000FA00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1" name="Text Box 8">
          <a:extLst>
            <a:ext uri="{FF2B5EF4-FFF2-40B4-BE49-F238E27FC236}">
              <a16:creationId xmlns:a16="http://schemas.microsoft.com/office/drawing/2014/main" id="{00000000-0008-0000-2100-0000FB00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52" name="Text Box 8">
          <a:extLst>
            <a:ext uri="{FF2B5EF4-FFF2-40B4-BE49-F238E27FC236}">
              <a16:creationId xmlns:a16="http://schemas.microsoft.com/office/drawing/2014/main" id="{00000000-0008-0000-2100-0000FC00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253" name="Text Box 8">
          <a:extLst>
            <a:ext uri="{FF2B5EF4-FFF2-40B4-BE49-F238E27FC236}">
              <a16:creationId xmlns:a16="http://schemas.microsoft.com/office/drawing/2014/main" id="{00000000-0008-0000-2100-0000FD00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45</xdr:row>
      <xdr:rowOff>0</xdr:rowOff>
    </xdr:from>
    <xdr:ext cx="114300" cy="285750"/>
    <xdr:sp macro="" textlink="">
      <xdr:nvSpPr>
        <xdr:cNvPr id="254" name="Text Box 8">
          <a:extLst>
            <a:ext uri="{FF2B5EF4-FFF2-40B4-BE49-F238E27FC236}">
              <a16:creationId xmlns:a16="http://schemas.microsoft.com/office/drawing/2014/main" id="{00000000-0008-0000-2100-0000FE000000}"/>
            </a:ext>
          </a:extLst>
        </xdr:cNvPr>
        <xdr:cNvSpPr txBox="1">
          <a:spLocks noChangeArrowheads="1"/>
        </xdr:cNvSpPr>
      </xdr:nvSpPr>
      <xdr:spPr bwMode="auto">
        <a:xfrm>
          <a:off x="1253066"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255" name="Text Box 8">
          <a:extLst>
            <a:ext uri="{FF2B5EF4-FFF2-40B4-BE49-F238E27FC236}">
              <a16:creationId xmlns:a16="http://schemas.microsoft.com/office/drawing/2014/main" id="{00000000-0008-0000-2100-0000FF00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6" name="Text Box 1">
          <a:extLst>
            <a:ext uri="{FF2B5EF4-FFF2-40B4-BE49-F238E27FC236}">
              <a16:creationId xmlns:a16="http://schemas.microsoft.com/office/drawing/2014/main" id="{00000000-0008-0000-2100-00000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7" name="Text Box 2">
          <a:extLst>
            <a:ext uri="{FF2B5EF4-FFF2-40B4-BE49-F238E27FC236}">
              <a16:creationId xmlns:a16="http://schemas.microsoft.com/office/drawing/2014/main" id="{00000000-0008-0000-2100-00000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8" name="Text Box 3">
          <a:extLst>
            <a:ext uri="{FF2B5EF4-FFF2-40B4-BE49-F238E27FC236}">
              <a16:creationId xmlns:a16="http://schemas.microsoft.com/office/drawing/2014/main" id="{00000000-0008-0000-2100-00000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59" name="Text Box 4">
          <a:extLst>
            <a:ext uri="{FF2B5EF4-FFF2-40B4-BE49-F238E27FC236}">
              <a16:creationId xmlns:a16="http://schemas.microsoft.com/office/drawing/2014/main" id="{00000000-0008-0000-2100-00000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0" name="Text Box 5">
          <a:extLst>
            <a:ext uri="{FF2B5EF4-FFF2-40B4-BE49-F238E27FC236}">
              <a16:creationId xmlns:a16="http://schemas.microsoft.com/office/drawing/2014/main" id="{00000000-0008-0000-2100-00000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1" name="Text Box 6">
          <a:extLst>
            <a:ext uri="{FF2B5EF4-FFF2-40B4-BE49-F238E27FC236}">
              <a16:creationId xmlns:a16="http://schemas.microsoft.com/office/drawing/2014/main" id="{00000000-0008-0000-2100-00000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2" name="Text Box 8">
          <a:extLst>
            <a:ext uri="{FF2B5EF4-FFF2-40B4-BE49-F238E27FC236}">
              <a16:creationId xmlns:a16="http://schemas.microsoft.com/office/drawing/2014/main" id="{00000000-0008-0000-2100-00000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3" name="Text Box 9">
          <a:extLst>
            <a:ext uri="{FF2B5EF4-FFF2-40B4-BE49-F238E27FC236}">
              <a16:creationId xmlns:a16="http://schemas.microsoft.com/office/drawing/2014/main" id="{00000000-0008-0000-2100-00000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4" name="Text Box 10">
          <a:extLst>
            <a:ext uri="{FF2B5EF4-FFF2-40B4-BE49-F238E27FC236}">
              <a16:creationId xmlns:a16="http://schemas.microsoft.com/office/drawing/2014/main" id="{00000000-0008-0000-2100-00000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5" name="Text Box 1">
          <a:extLst>
            <a:ext uri="{FF2B5EF4-FFF2-40B4-BE49-F238E27FC236}">
              <a16:creationId xmlns:a16="http://schemas.microsoft.com/office/drawing/2014/main" id="{00000000-0008-0000-2100-00000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66" name="Text Box 2">
          <a:extLst>
            <a:ext uri="{FF2B5EF4-FFF2-40B4-BE49-F238E27FC236}">
              <a16:creationId xmlns:a16="http://schemas.microsoft.com/office/drawing/2014/main" id="{00000000-0008-0000-2100-00000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67" name="Text Box 8">
          <a:extLst>
            <a:ext uri="{FF2B5EF4-FFF2-40B4-BE49-F238E27FC236}">
              <a16:creationId xmlns:a16="http://schemas.microsoft.com/office/drawing/2014/main" id="{00000000-0008-0000-2100-00000B01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68" name="Text Box 1">
          <a:extLst>
            <a:ext uri="{FF2B5EF4-FFF2-40B4-BE49-F238E27FC236}">
              <a16:creationId xmlns:a16="http://schemas.microsoft.com/office/drawing/2014/main" id="{00000000-0008-0000-2100-00000C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69" name="Text Box 2">
          <a:extLst>
            <a:ext uri="{FF2B5EF4-FFF2-40B4-BE49-F238E27FC236}">
              <a16:creationId xmlns:a16="http://schemas.microsoft.com/office/drawing/2014/main" id="{00000000-0008-0000-2100-00000D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0" name="Text Box 3">
          <a:extLst>
            <a:ext uri="{FF2B5EF4-FFF2-40B4-BE49-F238E27FC236}">
              <a16:creationId xmlns:a16="http://schemas.microsoft.com/office/drawing/2014/main" id="{00000000-0008-0000-2100-00000E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1" name="Text Box 4">
          <a:extLst>
            <a:ext uri="{FF2B5EF4-FFF2-40B4-BE49-F238E27FC236}">
              <a16:creationId xmlns:a16="http://schemas.microsoft.com/office/drawing/2014/main" id="{00000000-0008-0000-2100-00000F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2" name="Text Box 5">
          <a:extLst>
            <a:ext uri="{FF2B5EF4-FFF2-40B4-BE49-F238E27FC236}">
              <a16:creationId xmlns:a16="http://schemas.microsoft.com/office/drawing/2014/main" id="{00000000-0008-0000-2100-000010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3" name="Text Box 6">
          <a:extLst>
            <a:ext uri="{FF2B5EF4-FFF2-40B4-BE49-F238E27FC236}">
              <a16:creationId xmlns:a16="http://schemas.microsoft.com/office/drawing/2014/main" id="{00000000-0008-0000-2100-000011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4" name="Text Box 8">
          <a:extLst>
            <a:ext uri="{FF2B5EF4-FFF2-40B4-BE49-F238E27FC236}">
              <a16:creationId xmlns:a16="http://schemas.microsoft.com/office/drawing/2014/main" id="{00000000-0008-0000-2100-000012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5" name="Text Box 9">
          <a:extLst>
            <a:ext uri="{FF2B5EF4-FFF2-40B4-BE49-F238E27FC236}">
              <a16:creationId xmlns:a16="http://schemas.microsoft.com/office/drawing/2014/main" id="{00000000-0008-0000-2100-000013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76" name="Text Box 10">
          <a:extLst>
            <a:ext uri="{FF2B5EF4-FFF2-40B4-BE49-F238E27FC236}">
              <a16:creationId xmlns:a16="http://schemas.microsoft.com/office/drawing/2014/main" id="{00000000-0008-0000-2100-000014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77" name="Text Box 11">
          <a:extLst>
            <a:ext uri="{FF2B5EF4-FFF2-40B4-BE49-F238E27FC236}">
              <a16:creationId xmlns:a16="http://schemas.microsoft.com/office/drawing/2014/main" id="{00000000-0008-0000-2100-00001501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78" name="Text Box 12">
          <a:extLst>
            <a:ext uri="{FF2B5EF4-FFF2-40B4-BE49-F238E27FC236}">
              <a16:creationId xmlns:a16="http://schemas.microsoft.com/office/drawing/2014/main" id="{00000000-0008-0000-2100-00001601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79" name="Text Box 13">
          <a:extLst>
            <a:ext uri="{FF2B5EF4-FFF2-40B4-BE49-F238E27FC236}">
              <a16:creationId xmlns:a16="http://schemas.microsoft.com/office/drawing/2014/main" id="{00000000-0008-0000-2100-000017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80" name="Text Box 14">
          <a:extLst>
            <a:ext uri="{FF2B5EF4-FFF2-40B4-BE49-F238E27FC236}">
              <a16:creationId xmlns:a16="http://schemas.microsoft.com/office/drawing/2014/main" id="{00000000-0008-0000-2100-000018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81" name="Text Box 1">
          <a:extLst>
            <a:ext uri="{FF2B5EF4-FFF2-40B4-BE49-F238E27FC236}">
              <a16:creationId xmlns:a16="http://schemas.microsoft.com/office/drawing/2014/main" id="{00000000-0008-0000-2100-000019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82" name="Text Box 2">
          <a:extLst>
            <a:ext uri="{FF2B5EF4-FFF2-40B4-BE49-F238E27FC236}">
              <a16:creationId xmlns:a16="http://schemas.microsoft.com/office/drawing/2014/main" id="{00000000-0008-0000-2100-00001A01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xdr:row>
      <xdr:rowOff>0</xdr:rowOff>
    </xdr:from>
    <xdr:ext cx="114300" cy="285750"/>
    <xdr:sp macro="" textlink="">
      <xdr:nvSpPr>
        <xdr:cNvPr id="283" name="Text Box 8">
          <a:extLst>
            <a:ext uri="{FF2B5EF4-FFF2-40B4-BE49-F238E27FC236}">
              <a16:creationId xmlns:a16="http://schemas.microsoft.com/office/drawing/2014/main" id="{00000000-0008-0000-2100-00001B010000}"/>
            </a:ext>
          </a:extLst>
        </xdr:cNvPr>
        <xdr:cNvSpPr txBox="1">
          <a:spLocks noChangeArrowheads="1"/>
        </xdr:cNvSpPr>
      </xdr:nvSpPr>
      <xdr:spPr bwMode="auto">
        <a:xfrm>
          <a:off x="124968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84" name="Text Box 8">
          <a:extLst>
            <a:ext uri="{FF2B5EF4-FFF2-40B4-BE49-F238E27FC236}">
              <a16:creationId xmlns:a16="http://schemas.microsoft.com/office/drawing/2014/main" id="{00000000-0008-0000-2100-00001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21167</xdr:colOff>
      <xdr:row>21</xdr:row>
      <xdr:rowOff>0</xdr:rowOff>
    </xdr:from>
    <xdr:ext cx="114300" cy="285750"/>
    <xdr:sp macro="" textlink="">
      <xdr:nvSpPr>
        <xdr:cNvPr id="285" name="Text Box 8">
          <a:extLst>
            <a:ext uri="{FF2B5EF4-FFF2-40B4-BE49-F238E27FC236}">
              <a16:creationId xmlns:a16="http://schemas.microsoft.com/office/drawing/2014/main" id="{00000000-0008-0000-2100-00001D010000}"/>
            </a:ext>
          </a:extLst>
        </xdr:cNvPr>
        <xdr:cNvSpPr txBox="1">
          <a:spLocks noChangeArrowheads="1"/>
        </xdr:cNvSpPr>
      </xdr:nvSpPr>
      <xdr:spPr bwMode="auto">
        <a:xfrm>
          <a:off x="1270847"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45</xdr:row>
      <xdr:rowOff>0</xdr:rowOff>
    </xdr:from>
    <xdr:ext cx="114300" cy="285750"/>
    <xdr:sp macro="" textlink="">
      <xdr:nvSpPr>
        <xdr:cNvPr id="286" name="Text Box 8">
          <a:extLst>
            <a:ext uri="{FF2B5EF4-FFF2-40B4-BE49-F238E27FC236}">
              <a16:creationId xmlns:a16="http://schemas.microsoft.com/office/drawing/2014/main" id="{00000000-0008-0000-2100-00001E010000}"/>
            </a:ext>
          </a:extLst>
        </xdr:cNvPr>
        <xdr:cNvSpPr txBox="1">
          <a:spLocks noChangeArrowheads="1"/>
        </xdr:cNvSpPr>
      </xdr:nvSpPr>
      <xdr:spPr bwMode="auto">
        <a:xfrm>
          <a:off x="1885104"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664633</xdr:colOff>
      <xdr:row>55</xdr:row>
      <xdr:rowOff>169334</xdr:rowOff>
    </xdr:from>
    <xdr:ext cx="114300" cy="285750"/>
    <xdr:sp macro="" textlink="">
      <xdr:nvSpPr>
        <xdr:cNvPr id="287" name="Text Box 8">
          <a:extLst>
            <a:ext uri="{FF2B5EF4-FFF2-40B4-BE49-F238E27FC236}">
              <a16:creationId xmlns:a16="http://schemas.microsoft.com/office/drawing/2014/main" id="{00000000-0008-0000-2100-00001F010000}"/>
            </a:ext>
          </a:extLst>
        </xdr:cNvPr>
        <xdr:cNvSpPr txBox="1">
          <a:spLocks noChangeArrowheads="1"/>
        </xdr:cNvSpPr>
      </xdr:nvSpPr>
      <xdr:spPr bwMode="auto">
        <a:xfrm>
          <a:off x="3125893" y="1022773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88" name="Text Box 1">
          <a:extLst>
            <a:ext uri="{FF2B5EF4-FFF2-40B4-BE49-F238E27FC236}">
              <a16:creationId xmlns:a16="http://schemas.microsoft.com/office/drawing/2014/main" id="{00000000-0008-0000-2100-00002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89" name="Text Box 2">
          <a:extLst>
            <a:ext uri="{FF2B5EF4-FFF2-40B4-BE49-F238E27FC236}">
              <a16:creationId xmlns:a16="http://schemas.microsoft.com/office/drawing/2014/main" id="{00000000-0008-0000-2100-00002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0" name="Text Box 3">
          <a:extLst>
            <a:ext uri="{FF2B5EF4-FFF2-40B4-BE49-F238E27FC236}">
              <a16:creationId xmlns:a16="http://schemas.microsoft.com/office/drawing/2014/main" id="{00000000-0008-0000-2100-00002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1" name="Text Box 4">
          <a:extLst>
            <a:ext uri="{FF2B5EF4-FFF2-40B4-BE49-F238E27FC236}">
              <a16:creationId xmlns:a16="http://schemas.microsoft.com/office/drawing/2014/main" id="{00000000-0008-0000-2100-00002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2" name="Text Box 5">
          <a:extLst>
            <a:ext uri="{FF2B5EF4-FFF2-40B4-BE49-F238E27FC236}">
              <a16:creationId xmlns:a16="http://schemas.microsoft.com/office/drawing/2014/main" id="{00000000-0008-0000-2100-00002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3" name="Text Box 6">
          <a:extLst>
            <a:ext uri="{FF2B5EF4-FFF2-40B4-BE49-F238E27FC236}">
              <a16:creationId xmlns:a16="http://schemas.microsoft.com/office/drawing/2014/main" id="{00000000-0008-0000-2100-00002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4" name="Text Box 8">
          <a:extLst>
            <a:ext uri="{FF2B5EF4-FFF2-40B4-BE49-F238E27FC236}">
              <a16:creationId xmlns:a16="http://schemas.microsoft.com/office/drawing/2014/main" id="{00000000-0008-0000-2100-00002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5" name="Text Box 9">
          <a:extLst>
            <a:ext uri="{FF2B5EF4-FFF2-40B4-BE49-F238E27FC236}">
              <a16:creationId xmlns:a16="http://schemas.microsoft.com/office/drawing/2014/main" id="{00000000-0008-0000-2100-00002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296" name="Text Box 10">
          <a:extLst>
            <a:ext uri="{FF2B5EF4-FFF2-40B4-BE49-F238E27FC236}">
              <a16:creationId xmlns:a16="http://schemas.microsoft.com/office/drawing/2014/main" id="{00000000-0008-0000-2100-00002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95249</xdr:colOff>
      <xdr:row>56</xdr:row>
      <xdr:rowOff>0</xdr:rowOff>
    </xdr:from>
    <xdr:ext cx="114300" cy="285750"/>
    <xdr:sp macro="" textlink="">
      <xdr:nvSpPr>
        <xdr:cNvPr id="297" name="Text Box 1">
          <a:extLst>
            <a:ext uri="{FF2B5EF4-FFF2-40B4-BE49-F238E27FC236}">
              <a16:creationId xmlns:a16="http://schemas.microsoft.com/office/drawing/2014/main" id="{00000000-0008-0000-2100-000029010000}"/>
            </a:ext>
          </a:extLst>
        </xdr:cNvPr>
        <xdr:cNvSpPr txBox="1">
          <a:spLocks noChangeArrowheads="1"/>
        </xdr:cNvSpPr>
      </xdr:nvSpPr>
      <xdr:spPr bwMode="auto">
        <a:xfrm>
          <a:off x="1344929"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698500</xdr:colOff>
      <xdr:row>57</xdr:row>
      <xdr:rowOff>0</xdr:rowOff>
    </xdr:from>
    <xdr:ext cx="114300" cy="285750"/>
    <xdr:sp macro="" textlink="">
      <xdr:nvSpPr>
        <xdr:cNvPr id="298" name="Text Box 2">
          <a:extLst>
            <a:ext uri="{FF2B5EF4-FFF2-40B4-BE49-F238E27FC236}">
              <a16:creationId xmlns:a16="http://schemas.microsoft.com/office/drawing/2014/main" id="{00000000-0008-0000-2100-00002A010000}"/>
            </a:ext>
          </a:extLst>
        </xdr:cNvPr>
        <xdr:cNvSpPr txBox="1">
          <a:spLocks noChangeArrowheads="1"/>
        </xdr:cNvSpPr>
      </xdr:nvSpPr>
      <xdr:spPr bwMode="auto">
        <a:xfrm>
          <a:off x="18719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57</xdr:row>
      <xdr:rowOff>0</xdr:rowOff>
    </xdr:from>
    <xdr:ext cx="114300" cy="285750"/>
    <xdr:sp macro="" textlink="">
      <xdr:nvSpPr>
        <xdr:cNvPr id="299" name="Text Box 8">
          <a:extLst>
            <a:ext uri="{FF2B5EF4-FFF2-40B4-BE49-F238E27FC236}">
              <a16:creationId xmlns:a16="http://schemas.microsoft.com/office/drawing/2014/main" id="{00000000-0008-0000-2100-00002B010000}"/>
            </a:ext>
          </a:extLst>
        </xdr:cNvPr>
        <xdr:cNvSpPr txBox="1">
          <a:spLocks noChangeArrowheads="1"/>
        </xdr:cNvSpPr>
      </xdr:nvSpPr>
      <xdr:spPr bwMode="auto">
        <a:xfrm>
          <a:off x="12496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300" name="Text Box 13">
          <a:extLst>
            <a:ext uri="{FF2B5EF4-FFF2-40B4-BE49-F238E27FC236}">
              <a16:creationId xmlns:a16="http://schemas.microsoft.com/office/drawing/2014/main" id="{00000000-0008-0000-2100-00002C010000}"/>
            </a:ext>
          </a:extLst>
        </xdr:cNvPr>
        <xdr:cNvSpPr txBox="1">
          <a:spLocks noChangeArrowheads="1"/>
        </xdr:cNvSpPr>
      </xdr:nvSpPr>
      <xdr:spPr bwMode="auto">
        <a:xfrm>
          <a:off x="12496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114300</xdr:colOff>
      <xdr:row>65</xdr:row>
      <xdr:rowOff>0</xdr:rowOff>
    </xdr:from>
    <xdr:ext cx="114300" cy="285750"/>
    <xdr:sp macro="" textlink="">
      <xdr:nvSpPr>
        <xdr:cNvPr id="301" name="Text Box 14">
          <a:extLst>
            <a:ext uri="{FF2B5EF4-FFF2-40B4-BE49-F238E27FC236}">
              <a16:creationId xmlns:a16="http://schemas.microsoft.com/office/drawing/2014/main" id="{00000000-0008-0000-2100-00002D010000}"/>
            </a:ext>
          </a:extLst>
        </xdr:cNvPr>
        <xdr:cNvSpPr txBox="1">
          <a:spLocks noChangeArrowheads="1"/>
        </xdr:cNvSpPr>
      </xdr:nvSpPr>
      <xdr:spPr bwMode="auto">
        <a:xfrm>
          <a:off x="1363980" y="11887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2" name="Text Box 8">
          <a:extLst>
            <a:ext uri="{FF2B5EF4-FFF2-40B4-BE49-F238E27FC236}">
              <a16:creationId xmlns:a16="http://schemas.microsoft.com/office/drawing/2014/main" id="{00000000-0008-0000-2100-00002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3" name="Text Box 8">
          <a:extLst>
            <a:ext uri="{FF2B5EF4-FFF2-40B4-BE49-F238E27FC236}">
              <a16:creationId xmlns:a16="http://schemas.microsoft.com/office/drawing/2014/main" id="{00000000-0008-0000-2100-00002F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4" name="Text Box 1">
          <a:extLst>
            <a:ext uri="{FF2B5EF4-FFF2-40B4-BE49-F238E27FC236}">
              <a16:creationId xmlns:a16="http://schemas.microsoft.com/office/drawing/2014/main" id="{00000000-0008-0000-2100-00003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5" name="Text Box 2">
          <a:extLst>
            <a:ext uri="{FF2B5EF4-FFF2-40B4-BE49-F238E27FC236}">
              <a16:creationId xmlns:a16="http://schemas.microsoft.com/office/drawing/2014/main" id="{00000000-0008-0000-2100-00003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6" name="Text Box 3">
          <a:extLst>
            <a:ext uri="{FF2B5EF4-FFF2-40B4-BE49-F238E27FC236}">
              <a16:creationId xmlns:a16="http://schemas.microsoft.com/office/drawing/2014/main" id="{00000000-0008-0000-2100-00003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7" name="Text Box 4">
          <a:extLst>
            <a:ext uri="{FF2B5EF4-FFF2-40B4-BE49-F238E27FC236}">
              <a16:creationId xmlns:a16="http://schemas.microsoft.com/office/drawing/2014/main" id="{00000000-0008-0000-2100-00003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8" name="Text Box 5">
          <a:extLst>
            <a:ext uri="{FF2B5EF4-FFF2-40B4-BE49-F238E27FC236}">
              <a16:creationId xmlns:a16="http://schemas.microsoft.com/office/drawing/2014/main" id="{00000000-0008-0000-2100-00003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09" name="Text Box 6">
          <a:extLst>
            <a:ext uri="{FF2B5EF4-FFF2-40B4-BE49-F238E27FC236}">
              <a16:creationId xmlns:a16="http://schemas.microsoft.com/office/drawing/2014/main" id="{00000000-0008-0000-2100-00003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0" name="Text Box 8">
          <a:extLst>
            <a:ext uri="{FF2B5EF4-FFF2-40B4-BE49-F238E27FC236}">
              <a16:creationId xmlns:a16="http://schemas.microsoft.com/office/drawing/2014/main" id="{00000000-0008-0000-2100-00003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1" name="Text Box 9">
          <a:extLst>
            <a:ext uri="{FF2B5EF4-FFF2-40B4-BE49-F238E27FC236}">
              <a16:creationId xmlns:a16="http://schemas.microsoft.com/office/drawing/2014/main" id="{00000000-0008-0000-2100-00003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2" name="Text Box 10">
          <a:extLst>
            <a:ext uri="{FF2B5EF4-FFF2-40B4-BE49-F238E27FC236}">
              <a16:creationId xmlns:a16="http://schemas.microsoft.com/office/drawing/2014/main" id="{00000000-0008-0000-2100-00003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3" name="Text Box 1">
          <a:extLst>
            <a:ext uri="{FF2B5EF4-FFF2-40B4-BE49-F238E27FC236}">
              <a16:creationId xmlns:a16="http://schemas.microsoft.com/office/drawing/2014/main" id="{00000000-0008-0000-2100-00003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4" name="Text Box 2">
          <a:extLst>
            <a:ext uri="{FF2B5EF4-FFF2-40B4-BE49-F238E27FC236}">
              <a16:creationId xmlns:a16="http://schemas.microsoft.com/office/drawing/2014/main" id="{00000000-0008-0000-2100-00003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5" name="Text Box 8">
          <a:extLst>
            <a:ext uri="{FF2B5EF4-FFF2-40B4-BE49-F238E27FC236}">
              <a16:creationId xmlns:a16="http://schemas.microsoft.com/office/drawing/2014/main" id="{00000000-0008-0000-2100-00003B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6" name="Text Box 1">
          <a:extLst>
            <a:ext uri="{FF2B5EF4-FFF2-40B4-BE49-F238E27FC236}">
              <a16:creationId xmlns:a16="http://schemas.microsoft.com/office/drawing/2014/main" id="{00000000-0008-0000-2100-00003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7" name="Text Box 2">
          <a:extLst>
            <a:ext uri="{FF2B5EF4-FFF2-40B4-BE49-F238E27FC236}">
              <a16:creationId xmlns:a16="http://schemas.microsoft.com/office/drawing/2014/main" id="{00000000-0008-0000-2100-00003D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8" name="Text Box 3">
          <a:extLst>
            <a:ext uri="{FF2B5EF4-FFF2-40B4-BE49-F238E27FC236}">
              <a16:creationId xmlns:a16="http://schemas.microsoft.com/office/drawing/2014/main" id="{00000000-0008-0000-2100-00003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19" name="Text Box 4">
          <a:extLst>
            <a:ext uri="{FF2B5EF4-FFF2-40B4-BE49-F238E27FC236}">
              <a16:creationId xmlns:a16="http://schemas.microsoft.com/office/drawing/2014/main" id="{00000000-0008-0000-2100-00003F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0" name="Text Box 5">
          <a:extLst>
            <a:ext uri="{FF2B5EF4-FFF2-40B4-BE49-F238E27FC236}">
              <a16:creationId xmlns:a16="http://schemas.microsoft.com/office/drawing/2014/main" id="{00000000-0008-0000-2100-00004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1" name="Text Box 6">
          <a:extLst>
            <a:ext uri="{FF2B5EF4-FFF2-40B4-BE49-F238E27FC236}">
              <a16:creationId xmlns:a16="http://schemas.microsoft.com/office/drawing/2014/main" id="{00000000-0008-0000-2100-00004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2" name="Text Box 8">
          <a:extLst>
            <a:ext uri="{FF2B5EF4-FFF2-40B4-BE49-F238E27FC236}">
              <a16:creationId xmlns:a16="http://schemas.microsoft.com/office/drawing/2014/main" id="{00000000-0008-0000-2100-00004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3" name="Text Box 9">
          <a:extLst>
            <a:ext uri="{FF2B5EF4-FFF2-40B4-BE49-F238E27FC236}">
              <a16:creationId xmlns:a16="http://schemas.microsoft.com/office/drawing/2014/main" id="{00000000-0008-0000-2100-00004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4" name="Text Box 10">
          <a:extLst>
            <a:ext uri="{FF2B5EF4-FFF2-40B4-BE49-F238E27FC236}">
              <a16:creationId xmlns:a16="http://schemas.microsoft.com/office/drawing/2014/main" id="{00000000-0008-0000-2100-00004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5" name="Text Box 1">
          <a:extLst>
            <a:ext uri="{FF2B5EF4-FFF2-40B4-BE49-F238E27FC236}">
              <a16:creationId xmlns:a16="http://schemas.microsoft.com/office/drawing/2014/main" id="{00000000-0008-0000-2100-00004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6" name="Text Box 2">
          <a:extLst>
            <a:ext uri="{FF2B5EF4-FFF2-40B4-BE49-F238E27FC236}">
              <a16:creationId xmlns:a16="http://schemas.microsoft.com/office/drawing/2014/main" id="{00000000-0008-0000-2100-00004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7" name="Text Box 8">
          <a:extLst>
            <a:ext uri="{FF2B5EF4-FFF2-40B4-BE49-F238E27FC236}">
              <a16:creationId xmlns:a16="http://schemas.microsoft.com/office/drawing/2014/main" id="{00000000-0008-0000-2100-00004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8" name="Text Box 8">
          <a:extLst>
            <a:ext uri="{FF2B5EF4-FFF2-40B4-BE49-F238E27FC236}">
              <a16:creationId xmlns:a16="http://schemas.microsoft.com/office/drawing/2014/main" id="{00000000-0008-0000-2100-00004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29" name="Text Box 1">
          <a:extLst>
            <a:ext uri="{FF2B5EF4-FFF2-40B4-BE49-F238E27FC236}">
              <a16:creationId xmlns:a16="http://schemas.microsoft.com/office/drawing/2014/main" id="{00000000-0008-0000-2100-00004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0" name="Text Box 2">
          <a:extLst>
            <a:ext uri="{FF2B5EF4-FFF2-40B4-BE49-F238E27FC236}">
              <a16:creationId xmlns:a16="http://schemas.microsoft.com/office/drawing/2014/main" id="{00000000-0008-0000-2100-00004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1" name="Text Box 3">
          <a:extLst>
            <a:ext uri="{FF2B5EF4-FFF2-40B4-BE49-F238E27FC236}">
              <a16:creationId xmlns:a16="http://schemas.microsoft.com/office/drawing/2014/main" id="{00000000-0008-0000-2100-00004B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2" name="Text Box 4">
          <a:extLst>
            <a:ext uri="{FF2B5EF4-FFF2-40B4-BE49-F238E27FC236}">
              <a16:creationId xmlns:a16="http://schemas.microsoft.com/office/drawing/2014/main" id="{00000000-0008-0000-2100-00004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3" name="Text Box 5">
          <a:extLst>
            <a:ext uri="{FF2B5EF4-FFF2-40B4-BE49-F238E27FC236}">
              <a16:creationId xmlns:a16="http://schemas.microsoft.com/office/drawing/2014/main" id="{00000000-0008-0000-2100-00004D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4" name="Text Box 6">
          <a:extLst>
            <a:ext uri="{FF2B5EF4-FFF2-40B4-BE49-F238E27FC236}">
              <a16:creationId xmlns:a16="http://schemas.microsoft.com/office/drawing/2014/main" id="{00000000-0008-0000-2100-00004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5" name="Text Box 8">
          <a:extLst>
            <a:ext uri="{FF2B5EF4-FFF2-40B4-BE49-F238E27FC236}">
              <a16:creationId xmlns:a16="http://schemas.microsoft.com/office/drawing/2014/main" id="{00000000-0008-0000-2100-00004F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6" name="Text Box 9">
          <a:extLst>
            <a:ext uri="{FF2B5EF4-FFF2-40B4-BE49-F238E27FC236}">
              <a16:creationId xmlns:a16="http://schemas.microsoft.com/office/drawing/2014/main" id="{00000000-0008-0000-2100-000050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7" name="Text Box 10">
          <a:extLst>
            <a:ext uri="{FF2B5EF4-FFF2-40B4-BE49-F238E27FC236}">
              <a16:creationId xmlns:a16="http://schemas.microsoft.com/office/drawing/2014/main" id="{00000000-0008-0000-2100-000051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8" name="Text Box 1">
          <a:extLst>
            <a:ext uri="{FF2B5EF4-FFF2-40B4-BE49-F238E27FC236}">
              <a16:creationId xmlns:a16="http://schemas.microsoft.com/office/drawing/2014/main" id="{00000000-0008-0000-2100-000052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39" name="Text Box 2">
          <a:extLst>
            <a:ext uri="{FF2B5EF4-FFF2-40B4-BE49-F238E27FC236}">
              <a16:creationId xmlns:a16="http://schemas.microsoft.com/office/drawing/2014/main" id="{00000000-0008-0000-2100-000053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0" name="Text Box 8">
          <a:extLst>
            <a:ext uri="{FF2B5EF4-FFF2-40B4-BE49-F238E27FC236}">
              <a16:creationId xmlns:a16="http://schemas.microsoft.com/office/drawing/2014/main" id="{00000000-0008-0000-2100-000054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1" name="Text Box 1">
          <a:extLst>
            <a:ext uri="{FF2B5EF4-FFF2-40B4-BE49-F238E27FC236}">
              <a16:creationId xmlns:a16="http://schemas.microsoft.com/office/drawing/2014/main" id="{00000000-0008-0000-2100-000055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2" name="Text Box 2">
          <a:extLst>
            <a:ext uri="{FF2B5EF4-FFF2-40B4-BE49-F238E27FC236}">
              <a16:creationId xmlns:a16="http://schemas.microsoft.com/office/drawing/2014/main" id="{00000000-0008-0000-2100-000056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3" name="Text Box 3">
          <a:extLst>
            <a:ext uri="{FF2B5EF4-FFF2-40B4-BE49-F238E27FC236}">
              <a16:creationId xmlns:a16="http://schemas.microsoft.com/office/drawing/2014/main" id="{00000000-0008-0000-2100-000057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4" name="Text Box 4">
          <a:extLst>
            <a:ext uri="{FF2B5EF4-FFF2-40B4-BE49-F238E27FC236}">
              <a16:creationId xmlns:a16="http://schemas.microsoft.com/office/drawing/2014/main" id="{00000000-0008-0000-2100-000058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5" name="Text Box 5">
          <a:extLst>
            <a:ext uri="{FF2B5EF4-FFF2-40B4-BE49-F238E27FC236}">
              <a16:creationId xmlns:a16="http://schemas.microsoft.com/office/drawing/2014/main" id="{00000000-0008-0000-2100-000059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6" name="Text Box 6">
          <a:extLst>
            <a:ext uri="{FF2B5EF4-FFF2-40B4-BE49-F238E27FC236}">
              <a16:creationId xmlns:a16="http://schemas.microsoft.com/office/drawing/2014/main" id="{00000000-0008-0000-2100-00005A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7" name="Text Box 8">
          <a:extLst>
            <a:ext uri="{FF2B5EF4-FFF2-40B4-BE49-F238E27FC236}">
              <a16:creationId xmlns:a16="http://schemas.microsoft.com/office/drawing/2014/main" id="{00000000-0008-0000-2100-00005B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8" name="Text Box 9">
          <a:extLst>
            <a:ext uri="{FF2B5EF4-FFF2-40B4-BE49-F238E27FC236}">
              <a16:creationId xmlns:a16="http://schemas.microsoft.com/office/drawing/2014/main" id="{00000000-0008-0000-2100-00005C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49" name="Text Box 10">
          <a:extLst>
            <a:ext uri="{FF2B5EF4-FFF2-40B4-BE49-F238E27FC236}">
              <a16:creationId xmlns:a16="http://schemas.microsoft.com/office/drawing/2014/main" id="{00000000-0008-0000-2100-00005D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56</xdr:row>
      <xdr:rowOff>0</xdr:rowOff>
    </xdr:from>
    <xdr:ext cx="114300" cy="285750"/>
    <xdr:sp macro="" textlink="">
      <xdr:nvSpPr>
        <xdr:cNvPr id="350" name="Text Box 1">
          <a:extLst>
            <a:ext uri="{FF2B5EF4-FFF2-40B4-BE49-F238E27FC236}">
              <a16:creationId xmlns:a16="http://schemas.microsoft.com/office/drawing/2014/main" id="{00000000-0008-0000-2100-00005E010000}"/>
            </a:ext>
          </a:extLst>
        </xdr:cNvPr>
        <xdr:cNvSpPr txBox="1">
          <a:spLocks noChangeArrowheads="1"/>
        </xdr:cNvSpPr>
      </xdr:nvSpPr>
      <xdr:spPr bwMode="auto">
        <a:xfrm>
          <a:off x="12496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38100</xdr:colOff>
      <xdr:row>56</xdr:row>
      <xdr:rowOff>0</xdr:rowOff>
    </xdr:from>
    <xdr:ext cx="114300" cy="285750"/>
    <xdr:sp macro="" textlink="">
      <xdr:nvSpPr>
        <xdr:cNvPr id="351" name="Text Box 2">
          <a:extLst>
            <a:ext uri="{FF2B5EF4-FFF2-40B4-BE49-F238E27FC236}">
              <a16:creationId xmlns:a16="http://schemas.microsoft.com/office/drawing/2014/main" id="{00000000-0008-0000-2100-00005F010000}"/>
            </a:ext>
          </a:extLst>
        </xdr:cNvPr>
        <xdr:cNvSpPr txBox="1">
          <a:spLocks noChangeArrowheads="1"/>
        </xdr:cNvSpPr>
      </xdr:nvSpPr>
      <xdr:spPr bwMode="auto">
        <a:xfrm>
          <a:off x="128778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57</xdr:row>
      <xdr:rowOff>0</xdr:rowOff>
    </xdr:from>
    <xdr:ext cx="114300" cy="285750"/>
    <xdr:sp macro="" textlink="">
      <xdr:nvSpPr>
        <xdr:cNvPr id="352" name="Text Box 8">
          <a:extLst>
            <a:ext uri="{FF2B5EF4-FFF2-40B4-BE49-F238E27FC236}">
              <a16:creationId xmlns:a16="http://schemas.microsoft.com/office/drawing/2014/main" id="{00000000-0008-0000-2100-000060010000}"/>
            </a:ext>
          </a:extLst>
        </xdr:cNvPr>
        <xdr:cNvSpPr txBox="1">
          <a:spLocks noChangeArrowheads="1"/>
        </xdr:cNvSpPr>
      </xdr:nvSpPr>
      <xdr:spPr bwMode="auto">
        <a:xfrm>
          <a:off x="437388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53" name="Text Box 8">
          <a:extLst>
            <a:ext uri="{FF2B5EF4-FFF2-40B4-BE49-F238E27FC236}">
              <a16:creationId xmlns:a16="http://schemas.microsoft.com/office/drawing/2014/main" id="{00000000-0008-0000-2100-000061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54" name="Text Box 11">
          <a:extLst>
            <a:ext uri="{FF2B5EF4-FFF2-40B4-BE49-F238E27FC236}">
              <a16:creationId xmlns:a16="http://schemas.microsoft.com/office/drawing/2014/main" id="{00000000-0008-0000-2100-000062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55" name="Text Box 12">
          <a:extLst>
            <a:ext uri="{FF2B5EF4-FFF2-40B4-BE49-F238E27FC236}">
              <a16:creationId xmlns:a16="http://schemas.microsoft.com/office/drawing/2014/main" id="{00000000-0008-0000-2100-000063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6" name="Text Box 11">
          <a:extLst>
            <a:ext uri="{FF2B5EF4-FFF2-40B4-BE49-F238E27FC236}">
              <a16:creationId xmlns:a16="http://schemas.microsoft.com/office/drawing/2014/main" id="{00000000-0008-0000-2100-000064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7" name="Text Box 12">
          <a:extLst>
            <a:ext uri="{FF2B5EF4-FFF2-40B4-BE49-F238E27FC236}">
              <a16:creationId xmlns:a16="http://schemas.microsoft.com/office/drawing/2014/main" id="{00000000-0008-0000-2100-000065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8" name="Text Box 11">
          <a:extLst>
            <a:ext uri="{FF2B5EF4-FFF2-40B4-BE49-F238E27FC236}">
              <a16:creationId xmlns:a16="http://schemas.microsoft.com/office/drawing/2014/main" id="{00000000-0008-0000-2100-000066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59" name="Text Box 12">
          <a:extLst>
            <a:ext uri="{FF2B5EF4-FFF2-40B4-BE49-F238E27FC236}">
              <a16:creationId xmlns:a16="http://schemas.microsoft.com/office/drawing/2014/main" id="{00000000-0008-0000-2100-000067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360" name="Text Box 13">
          <a:extLst>
            <a:ext uri="{FF2B5EF4-FFF2-40B4-BE49-F238E27FC236}">
              <a16:creationId xmlns:a16="http://schemas.microsoft.com/office/drawing/2014/main" id="{00000000-0008-0000-2100-00006801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361" name="Text Box 14">
          <a:extLst>
            <a:ext uri="{FF2B5EF4-FFF2-40B4-BE49-F238E27FC236}">
              <a16:creationId xmlns:a16="http://schemas.microsoft.com/office/drawing/2014/main" id="{00000000-0008-0000-2100-00006901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62" name="Text Box 11">
          <a:extLst>
            <a:ext uri="{FF2B5EF4-FFF2-40B4-BE49-F238E27FC236}">
              <a16:creationId xmlns:a16="http://schemas.microsoft.com/office/drawing/2014/main" id="{00000000-0008-0000-2100-00006A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363" name="Text Box 12">
          <a:extLst>
            <a:ext uri="{FF2B5EF4-FFF2-40B4-BE49-F238E27FC236}">
              <a16:creationId xmlns:a16="http://schemas.microsoft.com/office/drawing/2014/main" id="{00000000-0008-0000-2100-00006B01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4" name="Text Box 11">
          <a:extLst>
            <a:ext uri="{FF2B5EF4-FFF2-40B4-BE49-F238E27FC236}">
              <a16:creationId xmlns:a16="http://schemas.microsoft.com/office/drawing/2014/main" id="{00000000-0008-0000-2100-00006C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5" name="Text Box 12">
          <a:extLst>
            <a:ext uri="{FF2B5EF4-FFF2-40B4-BE49-F238E27FC236}">
              <a16:creationId xmlns:a16="http://schemas.microsoft.com/office/drawing/2014/main" id="{00000000-0008-0000-2100-00006D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6" name="Text Box 11">
          <a:extLst>
            <a:ext uri="{FF2B5EF4-FFF2-40B4-BE49-F238E27FC236}">
              <a16:creationId xmlns:a16="http://schemas.microsoft.com/office/drawing/2014/main" id="{00000000-0008-0000-2100-00006E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367" name="Text Box 12">
          <a:extLst>
            <a:ext uri="{FF2B5EF4-FFF2-40B4-BE49-F238E27FC236}">
              <a16:creationId xmlns:a16="http://schemas.microsoft.com/office/drawing/2014/main" id="{00000000-0008-0000-2100-00006F01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419100</xdr:colOff>
      <xdr:row>71</xdr:row>
      <xdr:rowOff>9525</xdr:rowOff>
    </xdr:from>
    <xdr:ext cx="114300" cy="285750"/>
    <xdr:sp macro="" textlink="">
      <xdr:nvSpPr>
        <xdr:cNvPr id="368" name="Text Box 8">
          <a:extLst>
            <a:ext uri="{FF2B5EF4-FFF2-40B4-BE49-F238E27FC236}">
              <a16:creationId xmlns:a16="http://schemas.microsoft.com/office/drawing/2014/main" id="{00000000-0008-0000-2100-000070010000}"/>
            </a:ext>
          </a:extLst>
        </xdr:cNvPr>
        <xdr:cNvSpPr txBox="1">
          <a:spLocks noChangeArrowheads="1"/>
        </xdr:cNvSpPr>
      </xdr:nvSpPr>
      <xdr:spPr bwMode="auto">
        <a:xfrm>
          <a:off x="2293620" y="1335976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369" name="Text Box 13">
          <a:extLst>
            <a:ext uri="{FF2B5EF4-FFF2-40B4-BE49-F238E27FC236}">
              <a16:creationId xmlns:a16="http://schemas.microsoft.com/office/drawing/2014/main" id="{00000000-0008-0000-2100-00007101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0" name="Text Box 11">
          <a:extLst>
            <a:ext uri="{FF2B5EF4-FFF2-40B4-BE49-F238E27FC236}">
              <a16:creationId xmlns:a16="http://schemas.microsoft.com/office/drawing/2014/main" id="{00000000-0008-0000-2100-000072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1" name="Text Box 12">
          <a:extLst>
            <a:ext uri="{FF2B5EF4-FFF2-40B4-BE49-F238E27FC236}">
              <a16:creationId xmlns:a16="http://schemas.microsoft.com/office/drawing/2014/main" id="{00000000-0008-0000-2100-000073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2" name="Text Box 11">
          <a:extLst>
            <a:ext uri="{FF2B5EF4-FFF2-40B4-BE49-F238E27FC236}">
              <a16:creationId xmlns:a16="http://schemas.microsoft.com/office/drawing/2014/main" id="{00000000-0008-0000-2100-000074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3" name="Text Box 12">
          <a:extLst>
            <a:ext uri="{FF2B5EF4-FFF2-40B4-BE49-F238E27FC236}">
              <a16:creationId xmlns:a16="http://schemas.microsoft.com/office/drawing/2014/main" id="{00000000-0008-0000-2100-000075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4" name="Text Box 11">
          <a:extLst>
            <a:ext uri="{FF2B5EF4-FFF2-40B4-BE49-F238E27FC236}">
              <a16:creationId xmlns:a16="http://schemas.microsoft.com/office/drawing/2014/main" id="{00000000-0008-0000-2100-000076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75" name="Text Box 12">
          <a:extLst>
            <a:ext uri="{FF2B5EF4-FFF2-40B4-BE49-F238E27FC236}">
              <a16:creationId xmlns:a16="http://schemas.microsoft.com/office/drawing/2014/main" id="{00000000-0008-0000-2100-000077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376" name="Text Box 13">
          <a:extLst>
            <a:ext uri="{FF2B5EF4-FFF2-40B4-BE49-F238E27FC236}">
              <a16:creationId xmlns:a16="http://schemas.microsoft.com/office/drawing/2014/main" id="{00000000-0008-0000-2100-00007801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377" name="Text Box 14">
          <a:extLst>
            <a:ext uri="{FF2B5EF4-FFF2-40B4-BE49-F238E27FC236}">
              <a16:creationId xmlns:a16="http://schemas.microsoft.com/office/drawing/2014/main" id="{00000000-0008-0000-2100-00007901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8" name="Text Box 11">
          <a:extLst>
            <a:ext uri="{FF2B5EF4-FFF2-40B4-BE49-F238E27FC236}">
              <a16:creationId xmlns:a16="http://schemas.microsoft.com/office/drawing/2014/main" id="{00000000-0008-0000-2100-00007A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379" name="Text Box 12">
          <a:extLst>
            <a:ext uri="{FF2B5EF4-FFF2-40B4-BE49-F238E27FC236}">
              <a16:creationId xmlns:a16="http://schemas.microsoft.com/office/drawing/2014/main" id="{00000000-0008-0000-2100-00007B01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0" name="Text Box 11">
          <a:extLst>
            <a:ext uri="{FF2B5EF4-FFF2-40B4-BE49-F238E27FC236}">
              <a16:creationId xmlns:a16="http://schemas.microsoft.com/office/drawing/2014/main" id="{00000000-0008-0000-2100-00007C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1" name="Text Box 12">
          <a:extLst>
            <a:ext uri="{FF2B5EF4-FFF2-40B4-BE49-F238E27FC236}">
              <a16:creationId xmlns:a16="http://schemas.microsoft.com/office/drawing/2014/main" id="{00000000-0008-0000-2100-00007D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2" name="Text Box 11">
          <a:extLst>
            <a:ext uri="{FF2B5EF4-FFF2-40B4-BE49-F238E27FC236}">
              <a16:creationId xmlns:a16="http://schemas.microsoft.com/office/drawing/2014/main" id="{00000000-0008-0000-2100-00007E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383" name="Text Box 12">
          <a:extLst>
            <a:ext uri="{FF2B5EF4-FFF2-40B4-BE49-F238E27FC236}">
              <a16:creationId xmlns:a16="http://schemas.microsoft.com/office/drawing/2014/main" id="{00000000-0008-0000-2100-00007F01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428625</xdr:colOff>
      <xdr:row>70</xdr:row>
      <xdr:rowOff>104775</xdr:rowOff>
    </xdr:from>
    <xdr:ext cx="114300" cy="285750"/>
    <xdr:sp macro="" textlink="">
      <xdr:nvSpPr>
        <xdr:cNvPr id="384" name="Text Box 8">
          <a:extLst>
            <a:ext uri="{FF2B5EF4-FFF2-40B4-BE49-F238E27FC236}">
              <a16:creationId xmlns:a16="http://schemas.microsoft.com/office/drawing/2014/main" id="{00000000-0008-0000-2100-000080010000}"/>
            </a:ext>
          </a:extLst>
        </xdr:cNvPr>
        <xdr:cNvSpPr txBox="1">
          <a:spLocks noChangeArrowheads="1"/>
        </xdr:cNvSpPr>
      </xdr:nvSpPr>
      <xdr:spPr bwMode="auto">
        <a:xfrm>
          <a:off x="2927985" y="1327213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en-GB"/>
        </a:p>
      </xdr:txBody>
    </xdr:sp>
    <xdr:clientData/>
  </xdr:oneCellAnchor>
  <xdr:oneCellAnchor>
    <xdr:from>
      <xdr:col>3</xdr:col>
      <xdr:colOff>0</xdr:colOff>
      <xdr:row>71</xdr:row>
      <xdr:rowOff>0</xdr:rowOff>
    </xdr:from>
    <xdr:ext cx="114300" cy="285750"/>
    <xdr:sp macro="" textlink="">
      <xdr:nvSpPr>
        <xdr:cNvPr id="385" name="Text Box 13">
          <a:extLst>
            <a:ext uri="{FF2B5EF4-FFF2-40B4-BE49-F238E27FC236}">
              <a16:creationId xmlns:a16="http://schemas.microsoft.com/office/drawing/2014/main" id="{00000000-0008-0000-2100-00008101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86" name="Text Box 11">
          <a:extLst>
            <a:ext uri="{FF2B5EF4-FFF2-40B4-BE49-F238E27FC236}">
              <a16:creationId xmlns:a16="http://schemas.microsoft.com/office/drawing/2014/main" id="{00000000-0008-0000-2100-00008201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87" name="Text Box 12">
          <a:extLst>
            <a:ext uri="{FF2B5EF4-FFF2-40B4-BE49-F238E27FC236}">
              <a16:creationId xmlns:a16="http://schemas.microsoft.com/office/drawing/2014/main" id="{00000000-0008-0000-2100-00008301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88" name="Text Box 11">
          <a:extLst>
            <a:ext uri="{FF2B5EF4-FFF2-40B4-BE49-F238E27FC236}">
              <a16:creationId xmlns:a16="http://schemas.microsoft.com/office/drawing/2014/main" id="{00000000-0008-0000-2100-000084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89" name="Text Box 12">
          <a:extLst>
            <a:ext uri="{FF2B5EF4-FFF2-40B4-BE49-F238E27FC236}">
              <a16:creationId xmlns:a16="http://schemas.microsoft.com/office/drawing/2014/main" id="{00000000-0008-0000-2100-000085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0" name="Text Box 11">
          <a:extLst>
            <a:ext uri="{FF2B5EF4-FFF2-40B4-BE49-F238E27FC236}">
              <a16:creationId xmlns:a16="http://schemas.microsoft.com/office/drawing/2014/main" id="{00000000-0008-0000-2100-000086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1" name="Text Box 12">
          <a:extLst>
            <a:ext uri="{FF2B5EF4-FFF2-40B4-BE49-F238E27FC236}">
              <a16:creationId xmlns:a16="http://schemas.microsoft.com/office/drawing/2014/main" id="{00000000-0008-0000-2100-000087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392" name="Text Box 13">
          <a:extLst>
            <a:ext uri="{FF2B5EF4-FFF2-40B4-BE49-F238E27FC236}">
              <a16:creationId xmlns:a16="http://schemas.microsoft.com/office/drawing/2014/main" id="{00000000-0008-0000-2100-00008801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393" name="Text Box 14">
          <a:extLst>
            <a:ext uri="{FF2B5EF4-FFF2-40B4-BE49-F238E27FC236}">
              <a16:creationId xmlns:a16="http://schemas.microsoft.com/office/drawing/2014/main" id="{00000000-0008-0000-2100-00008901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94" name="Text Box 11">
          <a:extLst>
            <a:ext uri="{FF2B5EF4-FFF2-40B4-BE49-F238E27FC236}">
              <a16:creationId xmlns:a16="http://schemas.microsoft.com/office/drawing/2014/main" id="{00000000-0008-0000-2100-00008A01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395" name="Text Box 12">
          <a:extLst>
            <a:ext uri="{FF2B5EF4-FFF2-40B4-BE49-F238E27FC236}">
              <a16:creationId xmlns:a16="http://schemas.microsoft.com/office/drawing/2014/main" id="{00000000-0008-0000-2100-00008B01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6" name="Text Box 11">
          <a:extLst>
            <a:ext uri="{FF2B5EF4-FFF2-40B4-BE49-F238E27FC236}">
              <a16:creationId xmlns:a16="http://schemas.microsoft.com/office/drawing/2014/main" id="{00000000-0008-0000-2100-00008C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7" name="Text Box 12">
          <a:extLst>
            <a:ext uri="{FF2B5EF4-FFF2-40B4-BE49-F238E27FC236}">
              <a16:creationId xmlns:a16="http://schemas.microsoft.com/office/drawing/2014/main" id="{00000000-0008-0000-2100-00008D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8" name="Text Box 11">
          <a:extLst>
            <a:ext uri="{FF2B5EF4-FFF2-40B4-BE49-F238E27FC236}">
              <a16:creationId xmlns:a16="http://schemas.microsoft.com/office/drawing/2014/main" id="{00000000-0008-0000-2100-00008E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399" name="Text Box 12">
          <a:extLst>
            <a:ext uri="{FF2B5EF4-FFF2-40B4-BE49-F238E27FC236}">
              <a16:creationId xmlns:a16="http://schemas.microsoft.com/office/drawing/2014/main" id="{00000000-0008-0000-2100-00008F01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400" name="Text Box 13">
          <a:extLst>
            <a:ext uri="{FF2B5EF4-FFF2-40B4-BE49-F238E27FC236}">
              <a16:creationId xmlns:a16="http://schemas.microsoft.com/office/drawing/2014/main" id="{00000000-0008-0000-2100-00009001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1" name="Text Box 11">
          <a:extLst>
            <a:ext uri="{FF2B5EF4-FFF2-40B4-BE49-F238E27FC236}">
              <a16:creationId xmlns:a16="http://schemas.microsoft.com/office/drawing/2014/main" id="{00000000-0008-0000-2100-000091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2" name="Text Box 12">
          <a:extLst>
            <a:ext uri="{FF2B5EF4-FFF2-40B4-BE49-F238E27FC236}">
              <a16:creationId xmlns:a16="http://schemas.microsoft.com/office/drawing/2014/main" id="{00000000-0008-0000-2100-000092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3" name="Text Box 11">
          <a:extLst>
            <a:ext uri="{FF2B5EF4-FFF2-40B4-BE49-F238E27FC236}">
              <a16:creationId xmlns:a16="http://schemas.microsoft.com/office/drawing/2014/main" id="{00000000-0008-0000-2100-000093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4" name="Text Box 12">
          <a:extLst>
            <a:ext uri="{FF2B5EF4-FFF2-40B4-BE49-F238E27FC236}">
              <a16:creationId xmlns:a16="http://schemas.microsoft.com/office/drawing/2014/main" id="{00000000-0008-0000-2100-000094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5" name="Text Box 11">
          <a:extLst>
            <a:ext uri="{FF2B5EF4-FFF2-40B4-BE49-F238E27FC236}">
              <a16:creationId xmlns:a16="http://schemas.microsoft.com/office/drawing/2014/main" id="{00000000-0008-0000-2100-000095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06" name="Text Box 12">
          <a:extLst>
            <a:ext uri="{FF2B5EF4-FFF2-40B4-BE49-F238E27FC236}">
              <a16:creationId xmlns:a16="http://schemas.microsoft.com/office/drawing/2014/main" id="{00000000-0008-0000-2100-000096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407" name="Text Box 13">
          <a:extLst>
            <a:ext uri="{FF2B5EF4-FFF2-40B4-BE49-F238E27FC236}">
              <a16:creationId xmlns:a16="http://schemas.microsoft.com/office/drawing/2014/main" id="{00000000-0008-0000-2100-00009701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408" name="Text Box 14">
          <a:extLst>
            <a:ext uri="{FF2B5EF4-FFF2-40B4-BE49-F238E27FC236}">
              <a16:creationId xmlns:a16="http://schemas.microsoft.com/office/drawing/2014/main" id="{00000000-0008-0000-2100-00009801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09" name="Text Box 11">
          <a:extLst>
            <a:ext uri="{FF2B5EF4-FFF2-40B4-BE49-F238E27FC236}">
              <a16:creationId xmlns:a16="http://schemas.microsoft.com/office/drawing/2014/main" id="{00000000-0008-0000-2100-000099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410" name="Text Box 12">
          <a:extLst>
            <a:ext uri="{FF2B5EF4-FFF2-40B4-BE49-F238E27FC236}">
              <a16:creationId xmlns:a16="http://schemas.microsoft.com/office/drawing/2014/main" id="{00000000-0008-0000-2100-00009A01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11" name="Text Box 11">
          <a:extLst>
            <a:ext uri="{FF2B5EF4-FFF2-40B4-BE49-F238E27FC236}">
              <a16:creationId xmlns:a16="http://schemas.microsoft.com/office/drawing/2014/main" id="{00000000-0008-0000-2100-00009B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12" name="Text Box 12">
          <a:extLst>
            <a:ext uri="{FF2B5EF4-FFF2-40B4-BE49-F238E27FC236}">
              <a16:creationId xmlns:a16="http://schemas.microsoft.com/office/drawing/2014/main" id="{00000000-0008-0000-2100-00009C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13" name="Text Box 11">
          <a:extLst>
            <a:ext uri="{FF2B5EF4-FFF2-40B4-BE49-F238E27FC236}">
              <a16:creationId xmlns:a16="http://schemas.microsoft.com/office/drawing/2014/main" id="{00000000-0008-0000-2100-00009D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414" name="Text Box 12">
          <a:extLst>
            <a:ext uri="{FF2B5EF4-FFF2-40B4-BE49-F238E27FC236}">
              <a16:creationId xmlns:a16="http://schemas.microsoft.com/office/drawing/2014/main" id="{00000000-0008-0000-2100-00009E01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428625</xdr:colOff>
      <xdr:row>70</xdr:row>
      <xdr:rowOff>104775</xdr:rowOff>
    </xdr:from>
    <xdr:ext cx="114300" cy="285750"/>
    <xdr:sp macro="" textlink="">
      <xdr:nvSpPr>
        <xdr:cNvPr id="415" name="Text Box 8">
          <a:extLst>
            <a:ext uri="{FF2B5EF4-FFF2-40B4-BE49-F238E27FC236}">
              <a16:creationId xmlns:a16="http://schemas.microsoft.com/office/drawing/2014/main" id="{00000000-0008-0000-2100-00009F010000}"/>
            </a:ext>
          </a:extLst>
        </xdr:cNvPr>
        <xdr:cNvSpPr txBox="1">
          <a:spLocks noChangeArrowheads="1"/>
        </xdr:cNvSpPr>
      </xdr:nvSpPr>
      <xdr:spPr bwMode="auto">
        <a:xfrm>
          <a:off x="4177665" y="1327213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416" name="Text Box 13">
          <a:extLst>
            <a:ext uri="{FF2B5EF4-FFF2-40B4-BE49-F238E27FC236}">
              <a16:creationId xmlns:a16="http://schemas.microsoft.com/office/drawing/2014/main" id="{00000000-0008-0000-2100-0000A001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17" name="Text Box 11">
          <a:extLst>
            <a:ext uri="{FF2B5EF4-FFF2-40B4-BE49-F238E27FC236}">
              <a16:creationId xmlns:a16="http://schemas.microsoft.com/office/drawing/2014/main" id="{00000000-0008-0000-2100-0000A1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18" name="Text Box 12">
          <a:extLst>
            <a:ext uri="{FF2B5EF4-FFF2-40B4-BE49-F238E27FC236}">
              <a16:creationId xmlns:a16="http://schemas.microsoft.com/office/drawing/2014/main" id="{00000000-0008-0000-2100-0000A2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19" name="Text Box 11">
          <a:extLst>
            <a:ext uri="{FF2B5EF4-FFF2-40B4-BE49-F238E27FC236}">
              <a16:creationId xmlns:a16="http://schemas.microsoft.com/office/drawing/2014/main" id="{00000000-0008-0000-2100-0000A3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0" name="Text Box 12">
          <a:extLst>
            <a:ext uri="{FF2B5EF4-FFF2-40B4-BE49-F238E27FC236}">
              <a16:creationId xmlns:a16="http://schemas.microsoft.com/office/drawing/2014/main" id="{00000000-0008-0000-2100-0000A4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1" name="Text Box 11">
          <a:extLst>
            <a:ext uri="{FF2B5EF4-FFF2-40B4-BE49-F238E27FC236}">
              <a16:creationId xmlns:a16="http://schemas.microsoft.com/office/drawing/2014/main" id="{00000000-0008-0000-2100-0000A5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2" name="Text Box 12">
          <a:extLst>
            <a:ext uri="{FF2B5EF4-FFF2-40B4-BE49-F238E27FC236}">
              <a16:creationId xmlns:a16="http://schemas.microsoft.com/office/drawing/2014/main" id="{00000000-0008-0000-2100-0000A6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23" name="Text Box 13">
          <a:extLst>
            <a:ext uri="{FF2B5EF4-FFF2-40B4-BE49-F238E27FC236}">
              <a16:creationId xmlns:a16="http://schemas.microsoft.com/office/drawing/2014/main" id="{00000000-0008-0000-2100-0000A7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24" name="Text Box 14">
          <a:extLst>
            <a:ext uri="{FF2B5EF4-FFF2-40B4-BE49-F238E27FC236}">
              <a16:creationId xmlns:a16="http://schemas.microsoft.com/office/drawing/2014/main" id="{00000000-0008-0000-2100-0000A8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25" name="Text Box 11">
          <a:extLst>
            <a:ext uri="{FF2B5EF4-FFF2-40B4-BE49-F238E27FC236}">
              <a16:creationId xmlns:a16="http://schemas.microsoft.com/office/drawing/2014/main" id="{00000000-0008-0000-2100-0000A9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26" name="Text Box 12">
          <a:extLst>
            <a:ext uri="{FF2B5EF4-FFF2-40B4-BE49-F238E27FC236}">
              <a16:creationId xmlns:a16="http://schemas.microsoft.com/office/drawing/2014/main" id="{00000000-0008-0000-2100-0000AA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7" name="Text Box 11">
          <a:extLst>
            <a:ext uri="{FF2B5EF4-FFF2-40B4-BE49-F238E27FC236}">
              <a16:creationId xmlns:a16="http://schemas.microsoft.com/office/drawing/2014/main" id="{00000000-0008-0000-2100-0000AB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8" name="Text Box 12">
          <a:extLst>
            <a:ext uri="{FF2B5EF4-FFF2-40B4-BE49-F238E27FC236}">
              <a16:creationId xmlns:a16="http://schemas.microsoft.com/office/drawing/2014/main" id="{00000000-0008-0000-2100-0000AC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29" name="Text Box 11">
          <a:extLst>
            <a:ext uri="{FF2B5EF4-FFF2-40B4-BE49-F238E27FC236}">
              <a16:creationId xmlns:a16="http://schemas.microsoft.com/office/drawing/2014/main" id="{00000000-0008-0000-2100-0000AD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0" name="Text Box 12">
          <a:extLst>
            <a:ext uri="{FF2B5EF4-FFF2-40B4-BE49-F238E27FC236}">
              <a16:creationId xmlns:a16="http://schemas.microsoft.com/office/drawing/2014/main" id="{00000000-0008-0000-2100-0000AE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104775</xdr:rowOff>
    </xdr:from>
    <xdr:ext cx="114300" cy="285750"/>
    <xdr:sp macro="" textlink="">
      <xdr:nvSpPr>
        <xdr:cNvPr id="431" name="Text Box 8">
          <a:extLst>
            <a:ext uri="{FF2B5EF4-FFF2-40B4-BE49-F238E27FC236}">
              <a16:creationId xmlns:a16="http://schemas.microsoft.com/office/drawing/2014/main" id="{00000000-0008-0000-2100-0000AF010000}"/>
            </a:ext>
          </a:extLst>
        </xdr:cNvPr>
        <xdr:cNvSpPr txBox="1">
          <a:spLocks noChangeArrowheads="1"/>
        </xdr:cNvSpPr>
      </xdr:nvSpPr>
      <xdr:spPr bwMode="auto">
        <a:xfrm>
          <a:off x="4373880" y="1327213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32" name="Text Box 13">
          <a:extLst>
            <a:ext uri="{FF2B5EF4-FFF2-40B4-BE49-F238E27FC236}">
              <a16:creationId xmlns:a16="http://schemas.microsoft.com/office/drawing/2014/main" id="{00000000-0008-0000-2100-0000B0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3" name="Text Box 11">
          <a:extLst>
            <a:ext uri="{FF2B5EF4-FFF2-40B4-BE49-F238E27FC236}">
              <a16:creationId xmlns:a16="http://schemas.microsoft.com/office/drawing/2014/main" id="{00000000-0008-0000-2100-0000B1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34" name="Text Box 12">
          <a:extLst>
            <a:ext uri="{FF2B5EF4-FFF2-40B4-BE49-F238E27FC236}">
              <a16:creationId xmlns:a16="http://schemas.microsoft.com/office/drawing/2014/main" id="{00000000-0008-0000-2100-0000B2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5" name="Text Box 11">
          <a:extLst>
            <a:ext uri="{FF2B5EF4-FFF2-40B4-BE49-F238E27FC236}">
              <a16:creationId xmlns:a16="http://schemas.microsoft.com/office/drawing/2014/main" id="{00000000-0008-0000-2100-0000B3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6" name="Text Box 12">
          <a:extLst>
            <a:ext uri="{FF2B5EF4-FFF2-40B4-BE49-F238E27FC236}">
              <a16:creationId xmlns:a16="http://schemas.microsoft.com/office/drawing/2014/main" id="{00000000-0008-0000-2100-0000B4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7" name="Text Box 11">
          <a:extLst>
            <a:ext uri="{FF2B5EF4-FFF2-40B4-BE49-F238E27FC236}">
              <a16:creationId xmlns:a16="http://schemas.microsoft.com/office/drawing/2014/main" id="{00000000-0008-0000-2100-0000B5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38" name="Text Box 12">
          <a:extLst>
            <a:ext uri="{FF2B5EF4-FFF2-40B4-BE49-F238E27FC236}">
              <a16:creationId xmlns:a16="http://schemas.microsoft.com/office/drawing/2014/main" id="{00000000-0008-0000-2100-0000B6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39" name="Text Box 13">
          <a:extLst>
            <a:ext uri="{FF2B5EF4-FFF2-40B4-BE49-F238E27FC236}">
              <a16:creationId xmlns:a16="http://schemas.microsoft.com/office/drawing/2014/main" id="{00000000-0008-0000-2100-0000B7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40" name="Text Box 14">
          <a:extLst>
            <a:ext uri="{FF2B5EF4-FFF2-40B4-BE49-F238E27FC236}">
              <a16:creationId xmlns:a16="http://schemas.microsoft.com/office/drawing/2014/main" id="{00000000-0008-0000-2100-0000B8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41" name="Text Box 11">
          <a:extLst>
            <a:ext uri="{FF2B5EF4-FFF2-40B4-BE49-F238E27FC236}">
              <a16:creationId xmlns:a16="http://schemas.microsoft.com/office/drawing/2014/main" id="{00000000-0008-0000-2100-0000B9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69</xdr:row>
      <xdr:rowOff>0</xdr:rowOff>
    </xdr:from>
    <xdr:ext cx="114300" cy="285750"/>
    <xdr:sp macro="" textlink="">
      <xdr:nvSpPr>
        <xdr:cNvPr id="442" name="Text Box 12">
          <a:extLst>
            <a:ext uri="{FF2B5EF4-FFF2-40B4-BE49-F238E27FC236}">
              <a16:creationId xmlns:a16="http://schemas.microsoft.com/office/drawing/2014/main" id="{00000000-0008-0000-2100-0000BA010000}"/>
            </a:ext>
          </a:extLst>
        </xdr:cNvPr>
        <xdr:cNvSpPr txBox="1">
          <a:spLocks noChangeArrowheads="1"/>
        </xdr:cNvSpPr>
      </xdr:nvSpPr>
      <xdr:spPr bwMode="auto">
        <a:xfrm>
          <a:off x="43738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en-GB"/>
        </a:p>
      </xdr:txBody>
    </xdr:sp>
    <xdr:clientData/>
  </xdr:oneCellAnchor>
  <xdr:oneCellAnchor>
    <xdr:from>
      <xdr:col>6</xdr:col>
      <xdr:colOff>0</xdr:colOff>
      <xdr:row>70</xdr:row>
      <xdr:rowOff>0</xdr:rowOff>
    </xdr:from>
    <xdr:ext cx="114300" cy="285750"/>
    <xdr:sp macro="" textlink="">
      <xdr:nvSpPr>
        <xdr:cNvPr id="443" name="Text Box 11">
          <a:extLst>
            <a:ext uri="{FF2B5EF4-FFF2-40B4-BE49-F238E27FC236}">
              <a16:creationId xmlns:a16="http://schemas.microsoft.com/office/drawing/2014/main" id="{00000000-0008-0000-2100-0000BB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44" name="Text Box 12">
          <a:extLst>
            <a:ext uri="{FF2B5EF4-FFF2-40B4-BE49-F238E27FC236}">
              <a16:creationId xmlns:a16="http://schemas.microsoft.com/office/drawing/2014/main" id="{00000000-0008-0000-2100-0000BC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70</xdr:row>
      <xdr:rowOff>0</xdr:rowOff>
    </xdr:from>
    <xdr:ext cx="114300" cy="285750"/>
    <xdr:sp macro="" textlink="">
      <xdr:nvSpPr>
        <xdr:cNvPr id="445" name="Text Box 11">
          <a:extLst>
            <a:ext uri="{FF2B5EF4-FFF2-40B4-BE49-F238E27FC236}">
              <a16:creationId xmlns:a16="http://schemas.microsoft.com/office/drawing/2014/main" id="{00000000-0008-0000-2100-0000BD010000}"/>
            </a:ext>
          </a:extLst>
        </xdr:cNvPr>
        <xdr:cNvSpPr txBox="1">
          <a:spLocks noChangeArrowheads="1"/>
        </xdr:cNvSpPr>
      </xdr:nvSpPr>
      <xdr:spPr bwMode="auto">
        <a:xfrm>
          <a:off x="43738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709084</xdr:colOff>
      <xdr:row>70</xdr:row>
      <xdr:rowOff>21166</xdr:rowOff>
    </xdr:from>
    <xdr:ext cx="114300" cy="285750"/>
    <xdr:sp macro="" textlink="">
      <xdr:nvSpPr>
        <xdr:cNvPr id="446" name="Text Box 12">
          <a:extLst>
            <a:ext uri="{FF2B5EF4-FFF2-40B4-BE49-F238E27FC236}">
              <a16:creationId xmlns:a16="http://schemas.microsoft.com/office/drawing/2014/main" id="{00000000-0008-0000-2100-0000BE010000}"/>
            </a:ext>
          </a:extLst>
        </xdr:cNvPr>
        <xdr:cNvSpPr txBox="1">
          <a:spLocks noChangeArrowheads="1"/>
        </xdr:cNvSpPr>
      </xdr:nvSpPr>
      <xdr:spPr bwMode="auto">
        <a:xfrm>
          <a:off x="4374304" y="13188526"/>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71</xdr:row>
      <xdr:rowOff>0</xdr:rowOff>
    </xdr:from>
    <xdr:ext cx="114300" cy="285750"/>
    <xdr:sp macro="" textlink="">
      <xdr:nvSpPr>
        <xdr:cNvPr id="447" name="Text Box 13">
          <a:extLst>
            <a:ext uri="{FF2B5EF4-FFF2-40B4-BE49-F238E27FC236}">
              <a16:creationId xmlns:a16="http://schemas.microsoft.com/office/drawing/2014/main" id="{00000000-0008-0000-2100-0000BF010000}"/>
            </a:ext>
          </a:extLst>
        </xdr:cNvPr>
        <xdr:cNvSpPr txBox="1">
          <a:spLocks noChangeArrowheads="1"/>
        </xdr:cNvSpPr>
      </xdr:nvSpPr>
      <xdr:spPr bwMode="auto">
        <a:xfrm>
          <a:off x="43738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48" name="Text Box 11">
          <a:extLst>
            <a:ext uri="{FF2B5EF4-FFF2-40B4-BE49-F238E27FC236}">
              <a16:creationId xmlns:a16="http://schemas.microsoft.com/office/drawing/2014/main" id="{00000000-0008-0000-2100-0000C0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49" name="Text Box 12">
          <a:extLst>
            <a:ext uri="{FF2B5EF4-FFF2-40B4-BE49-F238E27FC236}">
              <a16:creationId xmlns:a16="http://schemas.microsoft.com/office/drawing/2014/main" id="{00000000-0008-0000-2100-0000C1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0" name="Text Box 11">
          <a:extLst>
            <a:ext uri="{FF2B5EF4-FFF2-40B4-BE49-F238E27FC236}">
              <a16:creationId xmlns:a16="http://schemas.microsoft.com/office/drawing/2014/main" id="{00000000-0008-0000-2100-0000C2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1" name="Text Box 12">
          <a:extLst>
            <a:ext uri="{FF2B5EF4-FFF2-40B4-BE49-F238E27FC236}">
              <a16:creationId xmlns:a16="http://schemas.microsoft.com/office/drawing/2014/main" id="{00000000-0008-0000-2100-0000C3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2" name="Text Box 11">
          <a:extLst>
            <a:ext uri="{FF2B5EF4-FFF2-40B4-BE49-F238E27FC236}">
              <a16:creationId xmlns:a16="http://schemas.microsoft.com/office/drawing/2014/main" id="{00000000-0008-0000-2100-0000C4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3" name="Text Box 12">
          <a:extLst>
            <a:ext uri="{FF2B5EF4-FFF2-40B4-BE49-F238E27FC236}">
              <a16:creationId xmlns:a16="http://schemas.microsoft.com/office/drawing/2014/main" id="{00000000-0008-0000-2100-0000C5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71</xdr:row>
      <xdr:rowOff>0</xdr:rowOff>
    </xdr:from>
    <xdr:ext cx="114300" cy="285750"/>
    <xdr:sp macro="" textlink="">
      <xdr:nvSpPr>
        <xdr:cNvPr id="454" name="Text Box 13">
          <a:extLst>
            <a:ext uri="{FF2B5EF4-FFF2-40B4-BE49-F238E27FC236}">
              <a16:creationId xmlns:a16="http://schemas.microsoft.com/office/drawing/2014/main" id="{00000000-0008-0000-2100-0000C6010000}"/>
            </a:ext>
          </a:extLst>
        </xdr:cNvPr>
        <xdr:cNvSpPr txBox="1">
          <a:spLocks noChangeArrowheads="1"/>
        </xdr:cNvSpPr>
      </xdr:nvSpPr>
      <xdr:spPr bwMode="auto">
        <a:xfrm>
          <a:off x="49987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71</xdr:row>
      <xdr:rowOff>0</xdr:rowOff>
    </xdr:from>
    <xdr:ext cx="114300" cy="285750"/>
    <xdr:sp macro="" textlink="">
      <xdr:nvSpPr>
        <xdr:cNvPr id="455" name="Text Box 14">
          <a:extLst>
            <a:ext uri="{FF2B5EF4-FFF2-40B4-BE49-F238E27FC236}">
              <a16:creationId xmlns:a16="http://schemas.microsoft.com/office/drawing/2014/main" id="{00000000-0008-0000-2100-0000C7010000}"/>
            </a:ext>
          </a:extLst>
        </xdr:cNvPr>
        <xdr:cNvSpPr txBox="1">
          <a:spLocks noChangeArrowheads="1"/>
        </xdr:cNvSpPr>
      </xdr:nvSpPr>
      <xdr:spPr bwMode="auto">
        <a:xfrm>
          <a:off x="49987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56" name="Text Box 11">
          <a:extLst>
            <a:ext uri="{FF2B5EF4-FFF2-40B4-BE49-F238E27FC236}">
              <a16:creationId xmlns:a16="http://schemas.microsoft.com/office/drawing/2014/main" id="{00000000-0008-0000-2100-0000C8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69</xdr:row>
      <xdr:rowOff>0</xdr:rowOff>
    </xdr:from>
    <xdr:ext cx="114300" cy="285750"/>
    <xdr:sp macro="" textlink="">
      <xdr:nvSpPr>
        <xdr:cNvPr id="457" name="Text Box 12">
          <a:extLst>
            <a:ext uri="{FF2B5EF4-FFF2-40B4-BE49-F238E27FC236}">
              <a16:creationId xmlns:a16="http://schemas.microsoft.com/office/drawing/2014/main" id="{00000000-0008-0000-2100-0000C9010000}"/>
            </a:ext>
          </a:extLst>
        </xdr:cNvPr>
        <xdr:cNvSpPr txBox="1">
          <a:spLocks noChangeArrowheads="1"/>
        </xdr:cNvSpPr>
      </xdr:nvSpPr>
      <xdr:spPr bwMode="auto">
        <a:xfrm>
          <a:off x="49987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8" name="Text Box 11">
          <a:extLst>
            <a:ext uri="{FF2B5EF4-FFF2-40B4-BE49-F238E27FC236}">
              <a16:creationId xmlns:a16="http://schemas.microsoft.com/office/drawing/2014/main" id="{00000000-0008-0000-2100-0000CA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59" name="Text Box 12">
          <a:extLst>
            <a:ext uri="{FF2B5EF4-FFF2-40B4-BE49-F238E27FC236}">
              <a16:creationId xmlns:a16="http://schemas.microsoft.com/office/drawing/2014/main" id="{00000000-0008-0000-2100-0000CB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60" name="Text Box 11">
          <a:extLst>
            <a:ext uri="{FF2B5EF4-FFF2-40B4-BE49-F238E27FC236}">
              <a16:creationId xmlns:a16="http://schemas.microsoft.com/office/drawing/2014/main" id="{00000000-0008-0000-2100-0000CC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0</xdr:colOff>
      <xdr:row>70</xdr:row>
      <xdr:rowOff>0</xdr:rowOff>
    </xdr:from>
    <xdr:ext cx="114300" cy="285750"/>
    <xdr:sp macro="" textlink="">
      <xdr:nvSpPr>
        <xdr:cNvPr id="461" name="Text Box 12">
          <a:extLst>
            <a:ext uri="{FF2B5EF4-FFF2-40B4-BE49-F238E27FC236}">
              <a16:creationId xmlns:a16="http://schemas.microsoft.com/office/drawing/2014/main" id="{00000000-0008-0000-2100-0000CD010000}"/>
            </a:ext>
          </a:extLst>
        </xdr:cNvPr>
        <xdr:cNvSpPr txBox="1">
          <a:spLocks noChangeArrowheads="1"/>
        </xdr:cNvSpPr>
      </xdr:nvSpPr>
      <xdr:spPr bwMode="auto">
        <a:xfrm>
          <a:off x="49987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492125</xdr:colOff>
      <xdr:row>71</xdr:row>
      <xdr:rowOff>115358</xdr:rowOff>
    </xdr:from>
    <xdr:ext cx="114300" cy="285750"/>
    <xdr:sp macro="" textlink="">
      <xdr:nvSpPr>
        <xdr:cNvPr id="462" name="Text Box 8">
          <a:extLst>
            <a:ext uri="{FF2B5EF4-FFF2-40B4-BE49-F238E27FC236}">
              <a16:creationId xmlns:a16="http://schemas.microsoft.com/office/drawing/2014/main" id="{00000000-0008-0000-2100-0000CE010000}"/>
            </a:ext>
          </a:extLst>
        </xdr:cNvPr>
        <xdr:cNvSpPr txBox="1">
          <a:spLocks noChangeArrowheads="1"/>
        </xdr:cNvSpPr>
      </xdr:nvSpPr>
      <xdr:spPr bwMode="auto">
        <a:xfrm>
          <a:off x="5490845" y="13465598"/>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59</xdr:row>
      <xdr:rowOff>179917</xdr:rowOff>
    </xdr:from>
    <xdr:ext cx="114300" cy="285750"/>
    <xdr:sp macro="" textlink="">
      <xdr:nvSpPr>
        <xdr:cNvPr id="463" name="Text Box 13">
          <a:extLst>
            <a:ext uri="{FF2B5EF4-FFF2-40B4-BE49-F238E27FC236}">
              <a16:creationId xmlns:a16="http://schemas.microsoft.com/office/drawing/2014/main" id="{00000000-0008-0000-2100-0000CF010000}"/>
            </a:ext>
          </a:extLst>
        </xdr:cNvPr>
        <xdr:cNvSpPr txBox="1">
          <a:spLocks noChangeArrowheads="1"/>
        </xdr:cNvSpPr>
      </xdr:nvSpPr>
      <xdr:spPr bwMode="auto">
        <a:xfrm>
          <a:off x="5623560" y="1096983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4" name="Text Box 13">
          <a:extLst>
            <a:ext uri="{FF2B5EF4-FFF2-40B4-BE49-F238E27FC236}">
              <a16:creationId xmlns:a16="http://schemas.microsoft.com/office/drawing/2014/main" id="{00000000-0008-0000-2100-0000D0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5" name="Text Box 14">
          <a:extLst>
            <a:ext uri="{FF2B5EF4-FFF2-40B4-BE49-F238E27FC236}">
              <a16:creationId xmlns:a16="http://schemas.microsoft.com/office/drawing/2014/main" id="{00000000-0008-0000-2100-0000D1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6" name="Text Box 13">
          <a:extLst>
            <a:ext uri="{FF2B5EF4-FFF2-40B4-BE49-F238E27FC236}">
              <a16:creationId xmlns:a16="http://schemas.microsoft.com/office/drawing/2014/main" id="{00000000-0008-0000-2100-0000D2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7" name="Text Box 14">
          <a:extLst>
            <a:ext uri="{FF2B5EF4-FFF2-40B4-BE49-F238E27FC236}">
              <a16:creationId xmlns:a16="http://schemas.microsoft.com/office/drawing/2014/main" id="{00000000-0008-0000-2100-0000D3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8" name="Text Box 13">
          <a:extLst>
            <a:ext uri="{FF2B5EF4-FFF2-40B4-BE49-F238E27FC236}">
              <a16:creationId xmlns:a16="http://schemas.microsoft.com/office/drawing/2014/main" id="{00000000-0008-0000-2100-0000D4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69" name="Text Box 14">
          <a:extLst>
            <a:ext uri="{FF2B5EF4-FFF2-40B4-BE49-F238E27FC236}">
              <a16:creationId xmlns:a16="http://schemas.microsoft.com/office/drawing/2014/main" id="{00000000-0008-0000-2100-0000D5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70" name="Text Box 13">
          <a:extLst>
            <a:ext uri="{FF2B5EF4-FFF2-40B4-BE49-F238E27FC236}">
              <a16:creationId xmlns:a16="http://schemas.microsoft.com/office/drawing/2014/main" id="{00000000-0008-0000-2100-0000D6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471" name="Text Box 14">
          <a:extLst>
            <a:ext uri="{FF2B5EF4-FFF2-40B4-BE49-F238E27FC236}">
              <a16:creationId xmlns:a16="http://schemas.microsoft.com/office/drawing/2014/main" id="{00000000-0008-0000-2100-0000D701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36</xdr:row>
      <xdr:rowOff>0</xdr:rowOff>
    </xdr:from>
    <xdr:ext cx="114300" cy="285750"/>
    <xdr:sp macro="" textlink="">
      <xdr:nvSpPr>
        <xdr:cNvPr id="472" name="Text Box 8">
          <a:extLst>
            <a:ext uri="{FF2B5EF4-FFF2-40B4-BE49-F238E27FC236}">
              <a16:creationId xmlns:a16="http://schemas.microsoft.com/office/drawing/2014/main" id="{00000000-0008-0000-2100-0000D8010000}"/>
            </a:ext>
          </a:extLst>
        </xdr:cNvPr>
        <xdr:cNvSpPr txBox="1">
          <a:spLocks noChangeArrowheads="1"/>
        </xdr:cNvSpPr>
      </xdr:nvSpPr>
      <xdr:spPr bwMode="auto">
        <a:xfrm>
          <a:off x="12496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36</xdr:row>
      <xdr:rowOff>0</xdr:rowOff>
    </xdr:from>
    <xdr:ext cx="114300" cy="285750"/>
    <xdr:sp macro="" textlink="">
      <xdr:nvSpPr>
        <xdr:cNvPr id="473" name="Text Box 8">
          <a:extLst>
            <a:ext uri="{FF2B5EF4-FFF2-40B4-BE49-F238E27FC236}">
              <a16:creationId xmlns:a16="http://schemas.microsoft.com/office/drawing/2014/main" id="{00000000-0008-0000-2100-0000D9010000}"/>
            </a:ext>
          </a:extLst>
        </xdr:cNvPr>
        <xdr:cNvSpPr txBox="1">
          <a:spLocks noChangeArrowheads="1"/>
        </xdr:cNvSpPr>
      </xdr:nvSpPr>
      <xdr:spPr bwMode="auto">
        <a:xfrm>
          <a:off x="124968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4" name="Text Box 8">
          <a:extLst>
            <a:ext uri="{FF2B5EF4-FFF2-40B4-BE49-F238E27FC236}">
              <a16:creationId xmlns:a16="http://schemas.microsoft.com/office/drawing/2014/main" id="{00000000-0008-0000-2100-0000DA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5" name="Text Box 8">
          <a:extLst>
            <a:ext uri="{FF2B5EF4-FFF2-40B4-BE49-F238E27FC236}">
              <a16:creationId xmlns:a16="http://schemas.microsoft.com/office/drawing/2014/main" id="{00000000-0008-0000-2100-0000DB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6" name="Text Box 1">
          <a:extLst>
            <a:ext uri="{FF2B5EF4-FFF2-40B4-BE49-F238E27FC236}">
              <a16:creationId xmlns:a16="http://schemas.microsoft.com/office/drawing/2014/main" id="{00000000-0008-0000-2100-0000DC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7" name="Text Box 2">
          <a:extLst>
            <a:ext uri="{FF2B5EF4-FFF2-40B4-BE49-F238E27FC236}">
              <a16:creationId xmlns:a16="http://schemas.microsoft.com/office/drawing/2014/main" id="{00000000-0008-0000-2100-0000DD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8" name="Text Box 3">
          <a:extLst>
            <a:ext uri="{FF2B5EF4-FFF2-40B4-BE49-F238E27FC236}">
              <a16:creationId xmlns:a16="http://schemas.microsoft.com/office/drawing/2014/main" id="{00000000-0008-0000-2100-0000DE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79" name="Text Box 4">
          <a:extLst>
            <a:ext uri="{FF2B5EF4-FFF2-40B4-BE49-F238E27FC236}">
              <a16:creationId xmlns:a16="http://schemas.microsoft.com/office/drawing/2014/main" id="{00000000-0008-0000-2100-0000DF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0" name="Text Box 5">
          <a:extLst>
            <a:ext uri="{FF2B5EF4-FFF2-40B4-BE49-F238E27FC236}">
              <a16:creationId xmlns:a16="http://schemas.microsoft.com/office/drawing/2014/main" id="{00000000-0008-0000-2100-0000E0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1" name="Text Box 6">
          <a:extLst>
            <a:ext uri="{FF2B5EF4-FFF2-40B4-BE49-F238E27FC236}">
              <a16:creationId xmlns:a16="http://schemas.microsoft.com/office/drawing/2014/main" id="{00000000-0008-0000-2100-0000E1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2" name="Text Box 8">
          <a:extLst>
            <a:ext uri="{FF2B5EF4-FFF2-40B4-BE49-F238E27FC236}">
              <a16:creationId xmlns:a16="http://schemas.microsoft.com/office/drawing/2014/main" id="{00000000-0008-0000-2100-0000E2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3" name="Text Box 9">
          <a:extLst>
            <a:ext uri="{FF2B5EF4-FFF2-40B4-BE49-F238E27FC236}">
              <a16:creationId xmlns:a16="http://schemas.microsoft.com/office/drawing/2014/main" id="{00000000-0008-0000-2100-0000E3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4" name="Text Box 10">
          <a:extLst>
            <a:ext uri="{FF2B5EF4-FFF2-40B4-BE49-F238E27FC236}">
              <a16:creationId xmlns:a16="http://schemas.microsoft.com/office/drawing/2014/main" id="{00000000-0008-0000-2100-0000E4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5" name="Text Box 1">
          <a:extLst>
            <a:ext uri="{FF2B5EF4-FFF2-40B4-BE49-F238E27FC236}">
              <a16:creationId xmlns:a16="http://schemas.microsoft.com/office/drawing/2014/main" id="{00000000-0008-0000-2100-0000E5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6" name="Text Box 2">
          <a:extLst>
            <a:ext uri="{FF2B5EF4-FFF2-40B4-BE49-F238E27FC236}">
              <a16:creationId xmlns:a16="http://schemas.microsoft.com/office/drawing/2014/main" id="{00000000-0008-0000-2100-0000E6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7" name="Text Box 8">
          <a:extLst>
            <a:ext uri="{FF2B5EF4-FFF2-40B4-BE49-F238E27FC236}">
              <a16:creationId xmlns:a16="http://schemas.microsoft.com/office/drawing/2014/main" id="{00000000-0008-0000-2100-0000E7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8" name="Text Box 1">
          <a:extLst>
            <a:ext uri="{FF2B5EF4-FFF2-40B4-BE49-F238E27FC236}">
              <a16:creationId xmlns:a16="http://schemas.microsoft.com/office/drawing/2014/main" id="{00000000-0008-0000-2100-0000E8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89" name="Text Box 2">
          <a:extLst>
            <a:ext uri="{FF2B5EF4-FFF2-40B4-BE49-F238E27FC236}">
              <a16:creationId xmlns:a16="http://schemas.microsoft.com/office/drawing/2014/main" id="{00000000-0008-0000-2100-0000E9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0" name="Text Box 3">
          <a:extLst>
            <a:ext uri="{FF2B5EF4-FFF2-40B4-BE49-F238E27FC236}">
              <a16:creationId xmlns:a16="http://schemas.microsoft.com/office/drawing/2014/main" id="{00000000-0008-0000-2100-0000EA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1" name="Text Box 4">
          <a:extLst>
            <a:ext uri="{FF2B5EF4-FFF2-40B4-BE49-F238E27FC236}">
              <a16:creationId xmlns:a16="http://schemas.microsoft.com/office/drawing/2014/main" id="{00000000-0008-0000-2100-0000EB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2" name="Text Box 5">
          <a:extLst>
            <a:ext uri="{FF2B5EF4-FFF2-40B4-BE49-F238E27FC236}">
              <a16:creationId xmlns:a16="http://schemas.microsoft.com/office/drawing/2014/main" id="{00000000-0008-0000-2100-0000EC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3" name="Text Box 6">
          <a:extLst>
            <a:ext uri="{FF2B5EF4-FFF2-40B4-BE49-F238E27FC236}">
              <a16:creationId xmlns:a16="http://schemas.microsoft.com/office/drawing/2014/main" id="{00000000-0008-0000-2100-0000ED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4" name="Text Box 8">
          <a:extLst>
            <a:ext uri="{FF2B5EF4-FFF2-40B4-BE49-F238E27FC236}">
              <a16:creationId xmlns:a16="http://schemas.microsoft.com/office/drawing/2014/main" id="{00000000-0008-0000-2100-0000EE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5" name="Text Box 9">
          <a:extLst>
            <a:ext uri="{FF2B5EF4-FFF2-40B4-BE49-F238E27FC236}">
              <a16:creationId xmlns:a16="http://schemas.microsoft.com/office/drawing/2014/main" id="{00000000-0008-0000-2100-0000EF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6" name="Text Box 10">
          <a:extLst>
            <a:ext uri="{FF2B5EF4-FFF2-40B4-BE49-F238E27FC236}">
              <a16:creationId xmlns:a16="http://schemas.microsoft.com/office/drawing/2014/main" id="{00000000-0008-0000-2100-0000F0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7" name="Text Box 1">
          <a:extLst>
            <a:ext uri="{FF2B5EF4-FFF2-40B4-BE49-F238E27FC236}">
              <a16:creationId xmlns:a16="http://schemas.microsoft.com/office/drawing/2014/main" id="{00000000-0008-0000-2100-0000F1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8" name="Text Box 2">
          <a:extLst>
            <a:ext uri="{FF2B5EF4-FFF2-40B4-BE49-F238E27FC236}">
              <a16:creationId xmlns:a16="http://schemas.microsoft.com/office/drawing/2014/main" id="{00000000-0008-0000-2100-0000F2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499" name="Text Box 8">
          <a:extLst>
            <a:ext uri="{FF2B5EF4-FFF2-40B4-BE49-F238E27FC236}">
              <a16:creationId xmlns:a16="http://schemas.microsoft.com/office/drawing/2014/main" id="{00000000-0008-0000-2100-0000F3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0" name="Text Box 8">
          <a:extLst>
            <a:ext uri="{FF2B5EF4-FFF2-40B4-BE49-F238E27FC236}">
              <a16:creationId xmlns:a16="http://schemas.microsoft.com/office/drawing/2014/main" id="{00000000-0008-0000-2100-0000F4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1" name="Text Box 1">
          <a:extLst>
            <a:ext uri="{FF2B5EF4-FFF2-40B4-BE49-F238E27FC236}">
              <a16:creationId xmlns:a16="http://schemas.microsoft.com/office/drawing/2014/main" id="{00000000-0008-0000-2100-0000F5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2" name="Text Box 2">
          <a:extLst>
            <a:ext uri="{FF2B5EF4-FFF2-40B4-BE49-F238E27FC236}">
              <a16:creationId xmlns:a16="http://schemas.microsoft.com/office/drawing/2014/main" id="{00000000-0008-0000-2100-0000F6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3" name="Text Box 3">
          <a:extLst>
            <a:ext uri="{FF2B5EF4-FFF2-40B4-BE49-F238E27FC236}">
              <a16:creationId xmlns:a16="http://schemas.microsoft.com/office/drawing/2014/main" id="{00000000-0008-0000-2100-0000F7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4" name="Text Box 4">
          <a:extLst>
            <a:ext uri="{FF2B5EF4-FFF2-40B4-BE49-F238E27FC236}">
              <a16:creationId xmlns:a16="http://schemas.microsoft.com/office/drawing/2014/main" id="{00000000-0008-0000-2100-0000F8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5" name="Text Box 5">
          <a:extLst>
            <a:ext uri="{FF2B5EF4-FFF2-40B4-BE49-F238E27FC236}">
              <a16:creationId xmlns:a16="http://schemas.microsoft.com/office/drawing/2014/main" id="{00000000-0008-0000-2100-0000F9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6" name="Text Box 6">
          <a:extLst>
            <a:ext uri="{FF2B5EF4-FFF2-40B4-BE49-F238E27FC236}">
              <a16:creationId xmlns:a16="http://schemas.microsoft.com/office/drawing/2014/main" id="{00000000-0008-0000-2100-0000FA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7" name="Text Box 8">
          <a:extLst>
            <a:ext uri="{FF2B5EF4-FFF2-40B4-BE49-F238E27FC236}">
              <a16:creationId xmlns:a16="http://schemas.microsoft.com/office/drawing/2014/main" id="{00000000-0008-0000-2100-0000FB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8" name="Text Box 9">
          <a:extLst>
            <a:ext uri="{FF2B5EF4-FFF2-40B4-BE49-F238E27FC236}">
              <a16:creationId xmlns:a16="http://schemas.microsoft.com/office/drawing/2014/main" id="{00000000-0008-0000-2100-0000FC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09" name="Text Box 10">
          <a:extLst>
            <a:ext uri="{FF2B5EF4-FFF2-40B4-BE49-F238E27FC236}">
              <a16:creationId xmlns:a16="http://schemas.microsoft.com/office/drawing/2014/main" id="{00000000-0008-0000-2100-0000FD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0" name="Text Box 1">
          <a:extLst>
            <a:ext uri="{FF2B5EF4-FFF2-40B4-BE49-F238E27FC236}">
              <a16:creationId xmlns:a16="http://schemas.microsoft.com/office/drawing/2014/main" id="{00000000-0008-0000-2100-0000FE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1" name="Text Box 2">
          <a:extLst>
            <a:ext uri="{FF2B5EF4-FFF2-40B4-BE49-F238E27FC236}">
              <a16:creationId xmlns:a16="http://schemas.microsoft.com/office/drawing/2014/main" id="{00000000-0008-0000-2100-0000FF01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2" name="Text Box 8">
          <a:extLst>
            <a:ext uri="{FF2B5EF4-FFF2-40B4-BE49-F238E27FC236}">
              <a16:creationId xmlns:a16="http://schemas.microsoft.com/office/drawing/2014/main" id="{00000000-0008-0000-2100-000000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3" name="Text Box 1">
          <a:extLst>
            <a:ext uri="{FF2B5EF4-FFF2-40B4-BE49-F238E27FC236}">
              <a16:creationId xmlns:a16="http://schemas.microsoft.com/office/drawing/2014/main" id="{00000000-0008-0000-2100-000001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4" name="Text Box 2">
          <a:extLst>
            <a:ext uri="{FF2B5EF4-FFF2-40B4-BE49-F238E27FC236}">
              <a16:creationId xmlns:a16="http://schemas.microsoft.com/office/drawing/2014/main" id="{00000000-0008-0000-2100-000002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5" name="Text Box 3">
          <a:extLst>
            <a:ext uri="{FF2B5EF4-FFF2-40B4-BE49-F238E27FC236}">
              <a16:creationId xmlns:a16="http://schemas.microsoft.com/office/drawing/2014/main" id="{00000000-0008-0000-2100-000003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6" name="Text Box 4">
          <a:extLst>
            <a:ext uri="{FF2B5EF4-FFF2-40B4-BE49-F238E27FC236}">
              <a16:creationId xmlns:a16="http://schemas.microsoft.com/office/drawing/2014/main" id="{00000000-0008-0000-2100-000004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7" name="Text Box 5">
          <a:extLst>
            <a:ext uri="{FF2B5EF4-FFF2-40B4-BE49-F238E27FC236}">
              <a16:creationId xmlns:a16="http://schemas.microsoft.com/office/drawing/2014/main" id="{00000000-0008-0000-2100-000005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8" name="Text Box 6">
          <a:extLst>
            <a:ext uri="{FF2B5EF4-FFF2-40B4-BE49-F238E27FC236}">
              <a16:creationId xmlns:a16="http://schemas.microsoft.com/office/drawing/2014/main" id="{00000000-0008-0000-2100-000006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19" name="Text Box 8">
          <a:extLst>
            <a:ext uri="{FF2B5EF4-FFF2-40B4-BE49-F238E27FC236}">
              <a16:creationId xmlns:a16="http://schemas.microsoft.com/office/drawing/2014/main" id="{00000000-0008-0000-2100-000007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20" name="Text Box 9">
          <a:extLst>
            <a:ext uri="{FF2B5EF4-FFF2-40B4-BE49-F238E27FC236}">
              <a16:creationId xmlns:a16="http://schemas.microsoft.com/office/drawing/2014/main" id="{00000000-0008-0000-2100-000008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45</xdr:row>
      <xdr:rowOff>0</xdr:rowOff>
    </xdr:from>
    <xdr:ext cx="114300" cy="285750"/>
    <xdr:sp macro="" textlink="">
      <xdr:nvSpPr>
        <xdr:cNvPr id="521" name="Text Box 10">
          <a:extLst>
            <a:ext uri="{FF2B5EF4-FFF2-40B4-BE49-F238E27FC236}">
              <a16:creationId xmlns:a16="http://schemas.microsoft.com/office/drawing/2014/main" id="{00000000-0008-0000-2100-000009020000}"/>
            </a:ext>
          </a:extLst>
        </xdr:cNvPr>
        <xdr:cNvSpPr txBox="1">
          <a:spLocks noChangeArrowheads="1"/>
        </xdr:cNvSpPr>
      </xdr:nvSpPr>
      <xdr:spPr bwMode="auto">
        <a:xfrm>
          <a:off x="124968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2053166</xdr:colOff>
      <xdr:row>57</xdr:row>
      <xdr:rowOff>42333</xdr:rowOff>
    </xdr:from>
    <xdr:ext cx="114300" cy="285750"/>
    <xdr:sp macro="" textlink="">
      <xdr:nvSpPr>
        <xdr:cNvPr id="522" name="Text Box 1">
          <a:extLst>
            <a:ext uri="{FF2B5EF4-FFF2-40B4-BE49-F238E27FC236}">
              <a16:creationId xmlns:a16="http://schemas.microsoft.com/office/drawing/2014/main" id="{00000000-0008-0000-2100-00000A020000}"/>
            </a:ext>
          </a:extLst>
        </xdr:cNvPr>
        <xdr:cNvSpPr txBox="1">
          <a:spLocks noChangeArrowheads="1"/>
        </xdr:cNvSpPr>
      </xdr:nvSpPr>
      <xdr:spPr bwMode="auto">
        <a:xfrm>
          <a:off x="1253066" y="1046649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3" name="Text Box 1">
          <a:extLst>
            <a:ext uri="{FF2B5EF4-FFF2-40B4-BE49-F238E27FC236}">
              <a16:creationId xmlns:a16="http://schemas.microsoft.com/office/drawing/2014/main" id="{00000000-0008-0000-2100-00000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4" name="Text Box 2">
          <a:extLst>
            <a:ext uri="{FF2B5EF4-FFF2-40B4-BE49-F238E27FC236}">
              <a16:creationId xmlns:a16="http://schemas.microsoft.com/office/drawing/2014/main" id="{00000000-0008-0000-2100-00000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5" name="Text Box 3">
          <a:extLst>
            <a:ext uri="{FF2B5EF4-FFF2-40B4-BE49-F238E27FC236}">
              <a16:creationId xmlns:a16="http://schemas.microsoft.com/office/drawing/2014/main" id="{00000000-0008-0000-2100-00000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6" name="Text Box 4">
          <a:extLst>
            <a:ext uri="{FF2B5EF4-FFF2-40B4-BE49-F238E27FC236}">
              <a16:creationId xmlns:a16="http://schemas.microsoft.com/office/drawing/2014/main" id="{00000000-0008-0000-2100-00000E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7" name="Text Box 5">
          <a:extLst>
            <a:ext uri="{FF2B5EF4-FFF2-40B4-BE49-F238E27FC236}">
              <a16:creationId xmlns:a16="http://schemas.microsoft.com/office/drawing/2014/main" id="{00000000-0008-0000-2100-00000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8" name="Text Box 6">
          <a:extLst>
            <a:ext uri="{FF2B5EF4-FFF2-40B4-BE49-F238E27FC236}">
              <a16:creationId xmlns:a16="http://schemas.microsoft.com/office/drawing/2014/main" id="{00000000-0008-0000-2100-00001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29" name="Text Box 8">
          <a:extLst>
            <a:ext uri="{FF2B5EF4-FFF2-40B4-BE49-F238E27FC236}">
              <a16:creationId xmlns:a16="http://schemas.microsoft.com/office/drawing/2014/main" id="{00000000-0008-0000-2100-000011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0" name="Text Box 9">
          <a:extLst>
            <a:ext uri="{FF2B5EF4-FFF2-40B4-BE49-F238E27FC236}">
              <a16:creationId xmlns:a16="http://schemas.microsoft.com/office/drawing/2014/main" id="{00000000-0008-0000-2100-000012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1" name="Text Box 10">
          <a:extLst>
            <a:ext uri="{FF2B5EF4-FFF2-40B4-BE49-F238E27FC236}">
              <a16:creationId xmlns:a16="http://schemas.microsoft.com/office/drawing/2014/main" id="{00000000-0008-0000-2100-00001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2" name="Text Box 1">
          <a:extLst>
            <a:ext uri="{FF2B5EF4-FFF2-40B4-BE49-F238E27FC236}">
              <a16:creationId xmlns:a16="http://schemas.microsoft.com/office/drawing/2014/main" id="{00000000-0008-0000-2100-000014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3" name="Text Box 2">
          <a:extLst>
            <a:ext uri="{FF2B5EF4-FFF2-40B4-BE49-F238E27FC236}">
              <a16:creationId xmlns:a16="http://schemas.microsoft.com/office/drawing/2014/main" id="{00000000-0008-0000-2100-00001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4" name="Text Box 1">
          <a:extLst>
            <a:ext uri="{FF2B5EF4-FFF2-40B4-BE49-F238E27FC236}">
              <a16:creationId xmlns:a16="http://schemas.microsoft.com/office/drawing/2014/main" id="{00000000-0008-0000-2100-00001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5" name="Text Box 2">
          <a:extLst>
            <a:ext uri="{FF2B5EF4-FFF2-40B4-BE49-F238E27FC236}">
              <a16:creationId xmlns:a16="http://schemas.microsoft.com/office/drawing/2014/main" id="{00000000-0008-0000-2100-000017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6" name="Text Box 3">
          <a:extLst>
            <a:ext uri="{FF2B5EF4-FFF2-40B4-BE49-F238E27FC236}">
              <a16:creationId xmlns:a16="http://schemas.microsoft.com/office/drawing/2014/main" id="{00000000-0008-0000-2100-00001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7" name="Text Box 4">
          <a:extLst>
            <a:ext uri="{FF2B5EF4-FFF2-40B4-BE49-F238E27FC236}">
              <a16:creationId xmlns:a16="http://schemas.microsoft.com/office/drawing/2014/main" id="{00000000-0008-0000-2100-00001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8" name="Text Box 5">
          <a:extLst>
            <a:ext uri="{FF2B5EF4-FFF2-40B4-BE49-F238E27FC236}">
              <a16:creationId xmlns:a16="http://schemas.microsoft.com/office/drawing/2014/main" id="{00000000-0008-0000-2100-00001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39" name="Text Box 6">
          <a:extLst>
            <a:ext uri="{FF2B5EF4-FFF2-40B4-BE49-F238E27FC236}">
              <a16:creationId xmlns:a16="http://schemas.microsoft.com/office/drawing/2014/main" id="{00000000-0008-0000-2100-00001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0" name="Text Box 8">
          <a:extLst>
            <a:ext uri="{FF2B5EF4-FFF2-40B4-BE49-F238E27FC236}">
              <a16:creationId xmlns:a16="http://schemas.microsoft.com/office/drawing/2014/main" id="{00000000-0008-0000-2100-00001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1" name="Text Box 9">
          <a:extLst>
            <a:ext uri="{FF2B5EF4-FFF2-40B4-BE49-F238E27FC236}">
              <a16:creationId xmlns:a16="http://schemas.microsoft.com/office/drawing/2014/main" id="{00000000-0008-0000-2100-00001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2" name="Text Box 10">
          <a:extLst>
            <a:ext uri="{FF2B5EF4-FFF2-40B4-BE49-F238E27FC236}">
              <a16:creationId xmlns:a16="http://schemas.microsoft.com/office/drawing/2014/main" id="{00000000-0008-0000-2100-00001E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3" name="Text Box 1">
          <a:extLst>
            <a:ext uri="{FF2B5EF4-FFF2-40B4-BE49-F238E27FC236}">
              <a16:creationId xmlns:a16="http://schemas.microsoft.com/office/drawing/2014/main" id="{00000000-0008-0000-2100-00001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4" name="Text Box 2">
          <a:extLst>
            <a:ext uri="{FF2B5EF4-FFF2-40B4-BE49-F238E27FC236}">
              <a16:creationId xmlns:a16="http://schemas.microsoft.com/office/drawing/2014/main" id="{00000000-0008-0000-2100-00002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45" name="Text Box 8">
          <a:extLst>
            <a:ext uri="{FF2B5EF4-FFF2-40B4-BE49-F238E27FC236}">
              <a16:creationId xmlns:a16="http://schemas.microsoft.com/office/drawing/2014/main" id="{00000000-0008-0000-2100-000021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46" name="Text Box 8">
          <a:extLst>
            <a:ext uri="{FF2B5EF4-FFF2-40B4-BE49-F238E27FC236}">
              <a16:creationId xmlns:a16="http://schemas.microsoft.com/office/drawing/2014/main" id="{00000000-0008-0000-2100-000022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7" name="Text Box 1">
          <a:extLst>
            <a:ext uri="{FF2B5EF4-FFF2-40B4-BE49-F238E27FC236}">
              <a16:creationId xmlns:a16="http://schemas.microsoft.com/office/drawing/2014/main" id="{00000000-0008-0000-2100-00002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8" name="Text Box 2">
          <a:extLst>
            <a:ext uri="{FF2B5EF4-FFF2-40B4-BE49-F238E27FC236}">
              <a16:creationId xmlns:a16="http://schemas.microsoft.com/office/drawing/2014/main" id="{00000000-0008-0000-2100-000024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49" name="Text Box 3">
          <a:extLst>
            <a:ext uri="{FF2B5EF4-FFF2-40B4-BE49-F238E27FC236}">
              <a16:creationId xmlns:a16="http://schemas.microsoft.com/office/drawing/2014/main" id="{00000000-0008-0000-2100-00002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0" name="Text Box 4">
          <a:extLst>
            <a:ext uri="{FF2B5EF4-FFF2-40B4-BE49-F238E27FC236}">
              <a16:creationId xmlns:a16="http://schemas.microsoft.com/office/drawing/2014/main" id="{00000000-0008-0000-2100-00002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1" name="Text Box 5">
          <a:extLst>
            <a:ext uri="{FF2B5EF4-FFF2-40B4-BE49-F238E27FC236}">
              <a16:creationId xmlns:a16="http://schemas.microsoft.com/office/drawing/2014/main" id="{00000000-0008-0000-2100-000027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2" name="Text Box 6">
          <a:extLst>
            <a:ext uri="{FF2B5EF4-FFF2-40B4-BE49-F238E27FC236}">
              <a16:creationId xmlns:a16="http://schemas.microsoft.com/office/drawing/2014/main" id="{00000000-0008-0000-2100-00002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3" name="Text Box 8">
          <a:extLst>
            <a:ext uri="{FF2B5EF4-FFF2-40B4-BE49-F238E27FC236}">
              <a16:creationId xmlns:a16="http://schemas.microsoft.com/office/drawing/2014/main" id="{00000000-0008-0000-2100-00002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4" name="Text Box 9">
          <a:extLst>
            <a:ext uri="{FF2B5EF4-FFF2-40B4-BE49-F238E27FC236}">
              <a16:creationId xmlns:a16="http://schemas.microsoft.com/office/drawing/2014/main" id="{00000000-0008-0000-2100-00002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5" name="Text Box 10">
          <a:extLst>
            <a:ext uri="{FF2B5EF4-FFF2-40B4-BE49-F238E27FC236}">
              <a16:creationId xmlns:a16="http://schemas.microsoft.com/office/drawing/2014/main" id="{00000000-0008-0000-2100-00002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6" name="Text Box 1">
          <a:extLst>
            <a:ext uri="{FF2B5EF4-FFF2-40B4-BE49-F238E27FC236}">
              <a16:creationId xmlns:a16="http://schemas.microsoft.com/office/drawing/2014/main" id="{00000000-0008-0000-2100-00002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7" name="Text Box 2">
          <a:extLst>
            <a:ext uri="{FF2B5EF4-FFF2-40B4-BE49-F238E27FC236}">
              <a16:creationId xmlns:a16="http://schemas.microsoft.com/office/drawing/2014/main" id="{00000000-0008-0000-2100-00002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58" name="Text Box 8">
          <a:extLst>
            <a:ext uri="{FF2B5EF4-FFF2-40B4-BE49-F238E27FC236}">
              <a16:creationId xmlns:a16="http://schemas.microsoft.com/office/drawing/2014/main" id="{00000000-0008-0000-2100-00002E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59" name="Text Box 1">
          <a:extLst>
            <a:ext uri="{FF2B5EF4-FFF2-40B4-BE49-F238E27FC236}">
              <a16:creationId xmlns:a16="http://schemas.microsoft.com/office/drawing/2014/main" id="{00000000-0008-0000-2100-00002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0" name="Text Box 2">
          <a:extLst>
            <a:ext uri="{FF2B5EF4-FFF2-40B4-BE49-F238E27FC236}">
              <a16:creationId xmlns:a16="http://schemas.microsoft.com/office/drawing/2014/main" id="{00000000-0008-0000-2100-00003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1" name="Text Box 3">
          <a:extLst>
            <a:ext uri="{FF2B5EF4-FFF2-40B4-BE49-F238E27FC236}">
              <a16:creationId xmlns:a16="http://schemas.microsoft.com/office/drawing/2014/main" id="{00000000-0008-0000-2100-000031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2" name="Text Box 4">
          <a:extLst>
            <a:ext uri="{FF2B5EF4-FFF2-40B4-BE49-F238E27FC236}">
              <a16:creationId xmlns:a16="http://schemas.microsoft.com/office/drawing/2014/main" id="{00000000-0008-0000-2100-000032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3" name="Text Box 5">
          <a:extLst>
            <a:ext uri="{FF2B5EF4-FFF2-40B4-BE49-F238E27FC236}">
              <a16:creationId xmlns:a16="http://schemas.microsoft.com/office/drawing/2014/main" id="{00000000-0008-0000-2100-00003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4" name="Text Box 6">
          <a:extLst>
            <a:ext uri="{FF2B5EF4-FFF2-40B4-BE49-F238E27FC236}">
              <a16:creationId xmlns:a16="http://schemas.microsoft.com/office/drawing/2014/main" id="{00000000-0008-0000-2100-000034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5" name="Text Box 8">
          <a:extLst>
            <a:ext uri="{FF2B5EF4-FFF2-40B4-BE49-F238E27FC236}">
              <a16:creationId xmlns:a16="http://schemas.microsoft.com/office/drawing/2014/main" id="{00000000-0008-0000-2100-00003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6" name="Text Box 9">
          <a:extLst>
            <a:ext uri="{FF2B5EF4-FFF2-40B4-BE49-F238E27FC236}">
              <a16:creationId xmlns:a16="http://schemas.microsoft.com/office/drawing/2014/main" id="{00000000-0008-0000-2100-00003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7" name="Text Box 10">
          <a:extLst>
            <a:ext uri="{FF2B5EF4-FFF2-40B4-BE49-F238E27FC236}">
              <a16:creationId xmlns:a16="http://schemas.microsoft.com/office/drawing/2014/main" id="{00000000-0008-0000-2100-000037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8" name="Text Box 1">
          <a:extLst>
            <a:ext uri="{FF2B5EF4-FFF2-40B4-BE49-F238E27FC236}">
              <a16:creationId xmlns:a16="http://schemas.microsoft.com/office/drawing/2014/main" id="{00000000-0008-0000-2100-00003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69" name="Text Box 2">
          <a:extLst>
            <a:ext uri="{FF2B5EF4-FFF2-40B4-BE49-F238E27FC236}">
              <a16:creationId xmlns:a16="http://schemas.microsoft.com/office/drawing/2014/main" id="{00000000-0008-0000-2100-00003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70" name="Text Box 8">
          <a:extLst>
            <a:ext uri="{FF2B5EF4-FFF2-40B4-BE49-F238E27FC236}">
              <a16:creationId xmlns:a16="http://schemas.microsoft.com/office/drawing/2014/main" id="{00000000-0008-0000-2100-00003A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71" name="Text Box 8">
          <a:extLst>
            <a:ext uri="{FF2B5EF4-FFF2-40B4-BE49-F238E27FC236}">
              <a16:creationId xmlns:a16="http://schemas.microsoft.com/office/drawing/2014/main" id="{00000000-0008-0000-2100-00003B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2" name="Text Box 1">
          <a:extLst>
            <a:ext uri="{FF2B5EF4-FFF2-40B4-BE49-F238E27FC236}">
              <a16:creationId xmlns:a16="http://schemas.microsoft.com/office/drawing/2014/main" id="{00000000-0008-0000-2100-00003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3" name="Text Box 2">
          <a:extLst>
            <a:ext uri="{FF2B5EF4-FFF2-40B4-BE49-F238E27FC236}">
              <a16:creationId xmlns:a16="http://schemas.microsoft.com/office/drawing/2014/main" id="{00000000-0008-0000-2100-00003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4" name="Text Box 3">
          <a:extLst>
            <a:ext uri="{FF2B5EF4-FFF2-40B4-BE49-F238E27FC236}">
              <a16:creationId xmlns:a16="http://schemas.microsoft.com/office/drawing/2014/main" id="{00000000-0008-0000-2100-00003E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5" name="Text Box 4">
          <a:extLst>
            <a:ext uri="{FF2B5EF4-FFF2-40B4-BE49-F238E27FC236}">
              <a16:creationId xmlns:a16="http://schemas.microsoft.com/office/drawing/2014/main" id="{00000000-0008-0000-2100-00003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6" name="Text Box 5">
          <a:extLst>
            <a:ext uri="{FF2B5EF4-FFF2-40B4-BE49-F238E27FC236}">
              <a16:creationId xmlns:a16="http://schemas.microsoft.com/office/drawing/2014/main" id="{00000000-0008-0000-2100-000040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7" name="Text Box 6">
          <a:extLst>
            <a:ext uri="{FF2B5EF4-FFF2-40B4-BE49-F238E27FC236}">
              <a16:creationId xmlns:a16="http://schemas.microsoft.com/office/drawing/2014/main" id="{00000000-0008-0000-2100-000041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8" name="Text Box 8">
          <a:extLst>
            <a:ext uri="{FF2B5EF4-FFF2-40B4-BE49-F238E27FC236}">
              <a16:creationId xmlns:a16="http://schemas.microsoft.com/office/drawing/2014/main" id="{00000000-0008-0000-2100-000042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79" name="Text Box 9">
          <a:extLst>
            <a:ext uri="{FF2B5EF4-FFF2-40B4-BE49-F238E27FC236}">
              <a16:creationId xmlns:a16="http://schemas.microsoft.com/office/drawing/2014/main" id="{00000000-0008-0000-2100-000043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0" name="Text Box 10">
          <a:extLst>
            <a:ext uri="{FF2B5EF4-FFF2-40B4-BE49-F238E27FC236}">
              <a16:creationId xmlns:a16="http://schemas.microsoft.com/office/drawing/2014/main" id="{00000000-0008-0000-2100-000044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1" name="Text Box 1">
          <a:extLst>
            <a:ext uri="{FF2B5EF4-FFF2-40B4-BE49-F238E27FC236}">
              <a16:creationId xmlns:a16="http://schemas.microsoft.com/office/drawing/2014/main" id="{00000000-0008-0000-2100-000045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2" name="Text Box 2">
          <a:extLst>
            <a:ext uri="{FF2B5EF4-FFF2-40B4-BE49-F238E27FC236}">
              <a16:creationId xmlns:a16="http://schemas.microsoft.com/office/drawing/2014/main" id="{00000000-0008-0000-2100-000046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48</xdr:row>
      <xdr:rowOff>0</xdr:rowOff>
    </xdr:from>
    <xdr:ext cx="114300" cy="285750"/>
    <xdr:sp macro="" textlink="">
      <xdr:nvSpPr>
        <xdr:cNvPr id="583" name="Text Box 8">
          <a:extLst>
            <a:ext uri="{FF2B5EF4-FFF2-40B4-BE49-F238E27FC236}">
              <a16:creationId xmlns:a16="http://schemas.microsoft.com/office/drawing/2014/main" id="{00000000-0008-0000-2100-000047020000}"/>
            </a:ext>
          </a:extLst>
        </xdr:cNvPr>
        <xdr:cNvSpPr txBox="1">
          <a:spLocks noChangeArrowheads="1"/>
        </xdr:cNvSpPr>
      </xdr:nvSpPr>
      <xdr:spPr bwMode="auto">
        <a:xfrm>
          <a:off x="124968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4" name="Text Box 1">
          <a:extLst>
            <a:ext uri="{FF2B5EF4-FFF2-40B4-BE49-F238E27FC236}">
              <a16:creationId xmlns:a16="http://schemas.microsoft.com/office/drawing/2014/main" id="{00000000-0008-0000-2100-000048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5" name="Text Box 2">
          <a:extLst>
            <a:ext uri="{FF2B5EF4-FFF2-40B4-BE49-F238E27FC236}">
              <a16:creationId xmlns:a16="http://schemas.microsoft.com/office/drawing/2014/main" id="{00000000-0008-0000-2100-000049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6" name="Text Box 3">
          <a:extLst>
            <a:ext uri="{FF2B5EF4-FFF2-40B4-BE49-F238E27FC236}">
              <a16:creationId xmlns:a16="http://schemas.microsoft.com/office/drawing/2014/main" id="{00000000-0008-0000-2100-00004A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7" name="Text Box 4">
          <a:extLst>
            <a:ext uri="{FF2B5EF4-FFF2-40B4-BE49-F238E27FC236}">
              <a16:creationId xmlns:a16="http://schemas.microsoft.com/office/drawing/2014/main" id="{00000000-0008-0000-2100-00004B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8" name="Text Box 5">
          <a:extLst>
            <a:ext uri="{FF2B5EF4-FFF2-40B4-BE49-F238E27FC236}">
              <a16:creationId xmlns:a16="http://schemas.microsoft.com/office/drawing/2014/main" id="{00000000-0008-0000-2100-00004C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89" name="Text Box 6">
          <a:extLst>
            <a:ext uri="{FF2B5EF4-FFF2-40B4-BE49-F238E27FC236}">
              <a16:creationId xmlns:a16="http://schemas.microsoft.com/office/drawing/2014/main" id="{00000000-0008-0000-2100-00004D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90" name="Text Box 8">
          <a:extLst>
            <a:ext uri="{FF2B5EF4-FFF2-40B4-BE49-F238E27FC236}">
              <a16:creationId xmlns:a16="http://schemas.microsoft.com/office/drawing/2014/main" id="{00000000-0008-0000-2100-00004E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44</xdr:row>
      <xdr:rowOff>0</xdr:rowOff>
    </xdr:from>
    <xdr:ext cx="114300" cy="285750"/>
    <xdr:sp macro="" textlink="">
      <xdr:nvSpPr>
        <xdr:cNvPr id="591" name="Text Box 9">
          <a:extLst>
            <a:ext uri="{FF2B5EF4-FFF2-40B4-BE49-F238E27FC236}">
              <a16:creationId xmlns:a16="http://schemas.microsoft.com/office/drawing/2014/main" id="{00000000-0008-0000-2100-00004F020000}"/>
            </a:ext>
          </a:extLst>
        </xdr:cNvPr>
        <xdr:cNvSpPr txBox="1">
          <a:spLocks noChangeArrowheads="1"/>
        </xdr:cNvSpPr>
      </xdr:nvSpPr>
      <xdr:spPr bwMode="auto">
        <a:xfrm>
          <a:off x="124968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635000</xdr:colOff>
      <xdr:row>46</xdr:row>
      <xdr:rowOff>169333</xdr:rowOff>
    </xdr:from>
    <xdr:ext cx="114300" cy="285750"/>
    <xdr:sp macro="" textlink="">
      <xdr:nvSpPr>
        <xdr:cNvPr id="592" name="Text Box 10">
          <a:extLst>
            <a:ext uri="{FF2B5EF4-FFF2-40B4-BE49-F238E27FC236}">
              <a16:creationId xmlns:a16="http://schemas.microsoft.com/office/drawing/2014/main" id="{00000000-0008-0000-2100-000050020000}"/>
            </a:ext>
          </a:extLst>
        </xdr:cNvPr>
        <xdr:cNvSpPr txBox="1">
          <a:spLocks noChangeArrowheads="1"/>
        </xdr:cNvSpPr>
      </xdr:nvSpPr>
      <xdr:spPr bwMode="auto">
        <a:xfrm>
          <a:off x="3751580" y="858181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74083</xdr:colOff>
      <xdr:row>48</xdr:row>
      <xdr:rowOff>31749</xdr:rowOff>
    </xdr:from>
    <xdr:ext cx="114300" cy="285750"/>
    <xdr:sp macro="" textlink="">
      <xdr:nvSpPr>
        <xdr:cNvPr id="593" name="Text Box 1">
          <a:extLst>
            <a:ext uri="{FF2B5EF4-FFF2-40B4-BE49-F238E27FC236}">
              <a16:creationId xmlns:a16="http://schemas.microsoft.com/office/drawing/2014/main" id="{00000000-0008-0000-2100-000051020000}"/>
            </a:ext>
          </a:extLst>
        </xdr:cNvPr>
        <xdr:cNvSpPr txBox="1">
          <a:spLocks noChangeArrowheads="1"/>
        </xdr:cNvSpPr>
      </xdr:nvSpPr>
      <xdr:spPr bwMode="auto">
        <a:xfrm>
          <a:off x="1323763" y="8809989"/>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4" name="Text Box 1">
          <a:extLst>
            <a:ext uri="{FF2B5EF4-FFF2-40B4-BE49-F238E27FC236}">
              <a16:creationId xmlns:a16="http://schemas.microsoft.com/office/drawing/2014/main" id="{00000000-0008-0000-2100-00005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5" name="Text Box 2">
          <a:extLst>
            <a:ext uri="{FF2B5EF4-FFF2-40B4-BE49-F238E27FC236}">
              <a16:creationId xmlns:a16="http://schemas.microsoft.com/office/drawing/2014/main" id="{00000000-0008-0000-2100-00005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6" name="Text Box 3">
          <a:extLst>
            <a:ext uri="{FF2B5EF4-FFF2-40B4-BE49-F238E27FC236}">
              <a16:creationId xmlns:a16="http://schemas.microsoft.com/office/drawing/2014/main" id="{00000000-0008-0000-2100-00005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7" name="Text Box 4">
          <a:extLst>
            <a:ext uri="{FF2B5EF4-FFF2-40B4-BE49-F238E27FC236}">
              <a16:creationId xmlns:a16="http://schemas.microsoft.com/office/drawing/2014/main" id="{00000000-0008-0000-2100-000055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8" name="Text Box 5">
          <a:extLst>
            <a:ext uri="{FF2B5EF4-FFF2-40B4-BE49-F238E27FC236}">
              <a16:creationId xmlns:a16="http://schemas.microsoft.com/office/drawing/2014/main" id="{00000000-0008-0000-2100-00005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599" name="Text Box 6">
          <a:extLst>
            <a:ext uri="{FF2B5EF4-FFF2-40B4-BE49-F238E27FC236}">
              <a16:creationId xmlns:a16="http://schemas.microsoft.com/office/drawing/2014/main" id="{00000000-0008-0000-2100-00005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0" name="Text Box 8">
          <a:extLst>
            <a:ext uri="{FF2B5EF4-FFF2-40B4-BE49-F238E27FC236}">
              <a16:creationId xmlns:a16="http://schemas.microsoft.com/office/drawing/2014/main" id="{00000000-0008-0000-2100-000058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1" name="Text Box 9">
          <a:extLst>
            <a:ext uri="{FF2B5EF4-FFF2-40B4-BE49-F238E27FC236}">
              <a16:creationId xmlns:a16="http://schemas.microsoft.com/office/drawing/2014/main" id="{00000000-0008-0000-2100-000059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2" name="Text Box 10">
          <a:extLst>
            <a:ext uri="{FF2B5EF4-FFF2-40B4-BE49-F238E27FC236}">
              <a16:creationId xmlns:a16="http://schemas.microsoft.com/office/drawing/2014/main" id="{00000000-0008-0000-2100-00005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3" name="Text Box 1">
          <a:extLst>
            <a:ext uri="{FF2B5EF4-FFF2-40B4-BE49-F238E27FC236}">
              <a16:creationId xmlns:a16="http://schemas.microsoft.com/office/drawing/2014/main" id="{00000000-0008-0000-2100-00005B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4" name="Text Box 2">
          <a:extLst>
            <a:ext uri="{FF2B5EF4-FFF2-40B4-BE49-F238E27FC236}">
              <a16:creationId xmlns:a16="http://schemas.microsoft.com/office/drawing/2014/main" id="{00000000-0008-0000-2100-00005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5" name="Text Box 1">
          <a:extLst>
            <a:ext uri="{FF2B5EF4-FFF2-40B4-BE49-F238E27FC236}">
              <a16:creationId xmlns:a16="http://schemas.microsoft.com/office/drawing/2014/main" id="{00000000-0008-0000-2100-00005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6" name="Text Box 2">
          <a:extLst>
            <a:ext uri="{FF2B5EF4-FFF2-40B4-BE49-F238E27FC236}">
              <a16:creationId xmlns:a16="http://schemas.microsoft.com/office/drawing/2014/main" id="{00000000-0008-0000-2100-00005E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7" name="Text Box 3">
          <a:extLst>
            <a:ext uri="{FF2B5EF4-FFF2-40B4-BE49-F238E27FC236}">
              <a16:creationId xmlns:a16="http://schemas.microsoft.com/office/drawing/2014/main" id="{00000000-0008-0000-2100-00005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8" name="Text Box 4">
          <a:extLst>
            <a:ext uri="{FF2B5EF4-FFF2-40B4-BE49-F238E27FC236}">
              <a16:creationId xmlns:a16="http://schemas.microsoft.com/office/drawing/2014/main" id="{00000000-0008-0000-2100-00006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09" name="Text Box 5">
          <a:extLst>
            <a:ext uri="{FF2B5EF4-FFF2-40B4-BE49-F238E27FC236}">
              <a16:creationId xmlns:a16="http://schemas.microsoft.com/office/drawing/2014/main" id="{00000000-0008-0000-2100-00006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0" name="Text Box 6">
          <a:extLst>
            <a:ext uri="{FF2B5EF4-FFF2-40B4-BE49-F238E27FC236}">
              <a16:creationId xmlns:a16="http://schemas.microsoft.com/office/drawing/2014/main" id="{00000000-0008-0000-2100-00006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1" name="Text Box 8">
          <a:extLst>
            <a:ext uri="{FF2B5EF4-FFF2-40B4-BE49-F238E27FC236}">
              <a16:creationId xmlns:a16="http://schemas.microsoft.com/office/drawing/2014/main" id="{00000000-0008-0000-2100-00006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2" name="Text Box 9">
          <a:extLst>
            <a:ext uri="{FF2B5EF4-FFF2-40B4-BE49-F238E27FC236}">
              <a16:creationId xmlns:a16="http://schemas.microsoft.com/office/drawing/2014/main" id="{00000000-0008-0000-2100-00006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3" name="Text Box 10">
          <a:extLst>
            <a:ext uri="{FF2B5EF4-FFF2-40B4-BE49-F238E27FC236}">
              <a16:creationId xmlns:a16="http://schemas.microsoft.com/office/drawing/2014/main" id="{00000000-0008-0000-2100-000065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4" name="Text Box 1">
          <a:extLst>
            <a:ext uri="{FF2B5EF4-FFF2-40B4-BE49-F238E27FC236}">
              <a16:creationId xmlns:a16="http://schemas.microsoft.com/office/drawing/2014/main" id="{00000000-0008-0000-2100-00006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5" name="Text Box 2">
          <a:extLst>
            <a:ext uri="{FF2B5EF4-FFF2-40B4-BE49-F238E27FC236}">
              <a16:creationId xmlns:a16="http://schemas.microsoft.com/office/drawing/2014/main" id="{00000000-0008-0000-2100-00006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16" name="Text Box 8">
          <a:extLst>
            <a:ext uri="{FF2B5EF4-FFF2-40B4-BE49-F238E27FC236}">
              <a16:creationId xmlns:a16="http://schemas.microsoft.com/office/drawing/2014/main" id="{00000000-0008-0000-2100-000068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17" name="Text Box 8">
          <a:extLst>
            <a:ext uri="{FF2B5EF4-FFF2-40B4-BE49-F238E27FC236}">
              <a16:creationId xmlns:a16="http://schemas.microsoft.com/office/drawing/2014/main" id="{00000000-0008-0000-2100-000069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8" name="Text Box 1">
          <a:extLst>
            <a:ext uri="{FF2B5EF4-FFF2-40B4-BE49-F238E27FC236}">
              <a16:creationId xmlns:a16="http://schemas.microsoft.com/office/drawing/2014/main" id="{00000000-0008-0000-2100-00006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19" name="Text Box 2">
          <a:extLst>
            <a:ext uri="{FF2B5EF4-FFF2-40B4-BE49-F238E27FC236}">
              <a16:creationId xmlns:a16="http://schemas.microsoft.com/office/drawing/2014/main" id="{00000000-0008-0000-2100-00006B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0" name="Text Box 3">
          <a:extLst>
            <a:ext uri="{FF2B5EF4-FFF2-40B4-BE49-F238E27FC236}">
              <a16:creationId xmlns:a16="http://schemas.microsoft.com/office/drawing/2014/main" id="{00000000-0008-0000-2100-00006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1" name="Text Box 4">
          <a:extLst>
            <a:ext uri="{FF2B5EF4-FFF2-40B4-BE49-F238E27FC236}">
              <a16:creationId xmlns:a16="http://schemas.microsoft.com/office/drawing/2014/main" id="{00000000-0008-0000-2100-00006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2" name="Text Box 5">
          <a:extLst>
            <a:ext uri="{FF2B5EF4-FFF2-40B4-BE49-F238E27FC236}">
              <a16:creationId xmlns:a16="http://schemas.microsoft.com/office/drawing/2014/main" id="{00000000-0008-0000-2100-00006E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3" name="Text Box 6">
          <a:extLst>
            <a:ext uri="{FF2B5EF4-FFF2-40B4-BE49-F238E27FC236}">
              <a16:creationId xmlns:a16="http://schemas.microsoft.com/office/drawing/2014/main" id="{00000000-0008-0000-2100-00006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4" name="Text Box 8">
          <a:extLst>
            <a:ext uri="{FF2B5EF4-FFF2-40B4-BE49-F238E27FC236}">
              <a16:creationId xmlns:a16="http://schemas.microsoft.com/office/drawing/2014/main" id="{00000000-0008-0000-2100-00007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5" name="Text Box 9">
          <a:extLst>
            <a:ext uri="{FF2B5EF4-FFF2-40B4-BE49-F238E27FC236}">
              <a16:creationId xmlns:a16="http://schemas.microsoft.com/office/drawing/2014/main" id="{00000000-0008-0000-2100-00007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6" name="Text Box 10">
          <a:extLst>
            <a:ext uri="{FF2B5EF4-FFF2-40B4-BE49-F238E27FC236}">
              <a16:creationId xmlns:a16="http://schemas.microsoft.com/office/drawing/2014/main" id="{00000000-0008-0000-2100-00007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7" name="Text Box 1">
          <a:extLst>
            <a:ext uri="{FF2B5EF4-FFF2-40B4-BE49-F238E27FC236}">
              <a16:creationId xmlns:a16="http://schemas.microsoft.com/office/drawing/2014/main" id="{00000000-0008-0000-2100-00007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28" name="Text Box 2">
          <a:extLst>
            <a:ext uri="{FF2B5EF4-FFF2-40B4-BE49-F238E27FC236}">
              <a16:creationId xmlns:a16="http://schemas.microsoft.com/office/drawing/2014/main" id="{00000000-0008-0000-2100-00007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29" name="Text Box 8">
          <a:extLst>
            <a:ext uri="{FF2B5EF4-FFF2-40B4-BE49-F238E27FC236}">
              <a16:creationId xmlns:a16="http://schemas.microsoft.com/office/drawing/2014/main" id="{00000000-0008-0000-2100-000075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0" name="Text Box 1">
          <a:extLst>
            <a:ext uri="{FF2B5EF4-FFF2-40B4-BE49-F238E27FC236}">
              <a16:creationId xmlns:a16="http://schemas.microsoft.com/office/drawing/2014/main" id="{00000000-0008-0000-2100-00007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1" name="Text Box 2">
          <a:extLst>
            <a:ext uri="{FF2B5EF4-FFF2-40B4-BE49-F238E27FC236}">
              <a16:creationId xmlns:a16="http://schemas.microsoft.com/office/drawing/2014/main" id="{00000000-0008-0000-2100-00007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2" name="Text Box 3">
          <a:extLst>
            <a:ext uri="{FF2B5EF4-FFF2-40B4-BE49-F238E27FC236}">
              <a16:creationId xmlns:a16="http://schemas.microsoft.com/office/drawing/2014/main" id="{00000000-0008-0000-2100-000078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3" name="Text Box 4">
          <a:extLst>
            <a:ext uri="{FF2B5EF4-FFF2-40B4-BE49-F238E27FC236}">
              <a16:creationId xmlns:a16="http://schemas.microsoft.com/office/drawing/2014/main" id="{00000000-0008-0000-2100-000079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4" name="Text Box 5">
          <a:extLst>
            <a:ext uri="{FF2B5EF4-FFF2-40B4-BE49-F238E27FC236}">
              <a16:creationId xmlns:a16="http://schemas.microsoft.com/office/drawing/2014/main" id="{00000000-0008-0000-2100-00007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5" name="Text Box 6">
          <a:extLst>
            <a:ext uri="{FF2B5EF4-FFF2-40B4-BE49-F238E27FC236}">
              <a16:creationId xmlns:a16="http://schemas.microsoft.com/office/drawing/2014/main" id="{00000000-0008-0000-2100-00007B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6" name="Text Box 8">
          <a:extLst>
            <a:ext uri="{FF2B5EF4-FFF2-40B4-BE49-F238E27FC236}">
              <a16:creationId xmlns:a16="http://schemas.microsoft.com/office/drawing/2014/main" id="{00000000-0008-0000-2100-00007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7" name="Text Box 9">
          <a:extLst>
            <a:ext uri="{FF2B5EF4-FFF2-40B4-BE49-F238E27FC236}">
              <a16:creationId xmlns:a16="http://schemas.microsoft.com/office/drawing/2014/main" id="{00000000-0008-0000-2100-00007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8" name="Text Box 10">
          <a:extLst>
            <a:ext uri="{FF2B5EF4-FFF2-40B4-BE49-F238E27FC236}">
              <a16:creationId xmlns:a16="http://schemas.microsoft.com/office/drawing/2014/main" id="{00000000-0008-0000-2100-00007E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39" name="Text Box 1">
          <a:extLst>
            <a:ext uri="{FF2B5EF4-FFF2-40B4-BE49-F238E27FC236}">
              <a16:creationId xmlns:a16="http://schemas.microsoft.com/office/drawing/2014/main" id="{00000000-0008-0000-2100-00007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0" name="Text Box 2">
          <a:extLst>
            <a:ext uri="{FF2B5EF4-FFF2-40B4-BE49-F238E27FC236}">
              <a16:creationId xmlns:a16="http://schemas.microsoft.com/office/drawing/2014/main" id="{00000000-0008-0000-2100-00008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41" name="Text Box 8">
          <a:extLst>
            <a:ext uri="{FF2B5EF4-FFF2-40B4-BE49-F238E27FC236}">
              <a16:creationId xmlns:a16="http://schemas.microsoft.com/office/drawing/2014/main" id="{00000000-0008-0000-2100-000081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42" name="Text Box 8">
          <a:extLst>
            <a:ext uri="{FF2B5EF4-FFF2-40B4-BE49-F238E27FC236}">
              <a16:creationId xmlns:a16="http://schemas.microsoft.com/office/drawing/2014/main" id="{00000000-0008-0000-2100-000082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3" name="Text Box 1">
          <a:extLst>
            <a:ext uri="{FF2B5EF4-FFF2-40B4-BE49-F238E27FC236}">
              <a16:creationId xmlns:a16="http://schemas.microsoft.com/office/drawing/2014/main" id="{00000000-0008-0000-2100-00008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4" name="Text Box 2">
          <a:extLst>
            <a:ext uri="{FF2B5EF4-FFF2-40B4-BE49-F238E27FC236}">
              <a16:creationId xmlns:a16="http://schemas.microsoft.com/office/drawing/2014/main" id="{00000000-0008-0000-2100-00008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5" name="Text Box 3">
          <a:extLst>
            <a:ext uri="{FF2B5EF4-FFF2-40B4-BE49-F238E27FC236}">
              <a16:creationId xmlns:a16="http://schemas.microsoft.com/office/drawing/2014/main" id="{00000000-0008-0000-2100-000085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6" name="Text Box 4">
          <a:extLst>
            <a:ext uri="{FF2B5EF4-FFF2-40B4-BE49-F238E27FC236}">
              <a16:creationId xmlns:a16="http://schemas.microsoft.com/office/drawing/2014/main" id="{00000000-0008-0000-2100-00008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7" name="Text Box 5">
          <a:extLst>
            <a:ext uri="{FF2B5EF4-FFF2-40B4-BE49-F238E27FC236}">
              <a16:creationId xmlns:a16="http://schemas.microsoft.com/office/drawing/2014/main" id="{00000000-0008-0000-2100-00008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8" name="Text Box 6">
          <a:extLst>
            <a:ext uri="{FF2B5EF4-FFF2-40B4-BE49-F238E27FC236}">
              <a16:creationId xmlns:a16="http://schemas.microsoft.com/office/drawing/2014/main" id="{00000000-0008-0000-2100-000088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49" name="Text Box 8">
          <a:extLst>
            <a:ext uri="{FF2B5EF4-FFF2-40B4-BE49-F238E27FC236}">
              <a16:creationId xmlns:a16="http://schemas.microsoft.com/office/drawing/2014/main" id="{00000000-0008-0000-2100-000089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0" name="Text Box 9">
          <a:extLst>
            <a:ext uri="{FF2B5EF4-FFF2-40B4-BE49-F238E27FC236}">
              <a16:creationId xmlns:a16="http://schemas.microsoft.com/office/drawing/2014/main" id="{00000000-0008-0000-2100-00008A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1" name="Text Box 10">
          <a:extLst>
            <a:ext uri="{FF2B5EF4-FFF2-40B4-BE49-F238E27FC236}">
              <a16:creationId xmlns:a16="http://schemas.microsoft.com/office/drawing/2014/main" id="{00000000-0008-0000-2100-00008B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2" name="Text Box 1">
          <a:extLst>
            <a:ext uri="{FF2B5EF4-FFF2-40B4-BE49-F238E27FC236}">
              <a16:creationId xmlns:a16="http://schemas.microsoft.com/office/drawing/2014/main" id="{00000000-0008-0000-2100-00008C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3" name="Text Box 2">
          <a:extLst>
            <a:ext uri="{FF2B5EF4-FFF2-40B4-BE49-F238E27FC236}">
              <a16:creationId xmlns:a16="http://schemas.microsoft.com/office/drawing/2014/main" id="{00000000-0008-0000-2100-00008D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51</xdr:row>
      <xdr:rowOff>0</xdr:rowOff>
    </xdr:from>
    <xdr:ext cx="114300" cy="285750"/>
    <xdr:sp macro="" textlink="">
      <xdr:nvSpPr>
        <xdr:cNvPr id="654" name="Text Box 8">
          <a:extLst>
            <a:ext uri="{FF2B5EF4-FFF2-40B4-BE49-F238E27FC236}">
              <a16:creationId xmlns:a16="http://schemas.microsoft.com/office/drawing/2014/main" id="{00000000-0008-0000-2100-00008E020000}"/>
            </a:ext>
          </a:extLst>
        </xdr:cNvPr>
        <xdr:cNvSpPr txBox="1">
          <a:spLocks noChangeArrowheads="1"/>
        </xdr:cNvSpPr>
      </xdr:nvSpPr>
      <xdr:spPr bwMode="auto">
        <a:xfrm>
          <a:off x="124968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5" name="Text Box 1">
          <a:extLst>
            <a:ext uri="{FF2B5EF4-FFF2-40B4-BE49-F238E27FC236}">
              <a16:creationId xmlns:a16="http://schemas.microsoft.com/office/drawing/2014/main" id="{00000000-0008-0000-2100-00008F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6" name="Text Box 2">
          <a:extLst>
            <a:ext uri="{FF2B5EF4-FFF2-40B4-BE49-F238E27FC236}">
              <a16:creationId xmlns:a16="http://schemas.microsoft.com/office/drawing/2014/main" id="{00000000-0008-0000-2100-000090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7" name="Text Box 3">
          <a:extLst>
            <a:ext uri="{FF2B5EF4-FFF2-40B4-BE49-F238E27FC236}">
              <a16:creationId xmlns:a16="http://schemas.microsoft.com/office/drawing/2014/main" id="{00000000-0008-0000-2100-000091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8" name="Text Box 4">
          <a:extLst>
            <a:ext uri="{FF2B5EF4-FFF2-40B4-BE49-F238E27FC236}">
              <a16:creationId xmlns:a16="http://schemas.microsoft.com/office/drawing/2014/main" id="{00000000-0008-0000-2100-000092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59" name="Text Box 5">
          <a:extLst>
            <a:ext uri="{FF2B5EF4-FFF2-40B4-BE49-F238E27FC236}">
              <a16:creationId xmlns:a16="http://schemas.microsoft.com/office/drawing/2014/main" id="{00000000-0008-0000-2100-000093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60" name="Text Box 6">
          <a:extLst>
            <a:ext uri="{FF2B5EF4-FFF2-40B4-BE49-F238E27FC236}">
              <a16:creationId xmlns:a16="http://schemas.microsoft.com/office/drawing/2014/main" id="{00000000-0008-0000-2100-000094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61" name="Text Box 8">
          <a:extLst>
            <a:ext uri="{FF2B5EF4-FFF2-40B4-BE49-F238E27FC236}">
              <a16:creationId xmlns:a16="http://schemas.microsoft.com/office/drawing/2014/main" id="{00000000-0008-0000-2100-000095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62" name="Text Box 9">
          <a:extLst>
            <a:ext uri="{FF2B5EF4-FFF2-40B4-BE49-F238E27FC236}">
              <a16:creationId xmlns:a16="http://schemas.microsoft.com/office/drawing/2014/main" id="{00000000-0008-0000-2100-000096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114300" cy="285750"/>
    <xdr:sp macro="" textlink="">
      <xdr:nvSpPr>
        <xdr:cNvPr id="663" name="Text Box 10">
          <a:extLst>
            <a:ext uri="{FF2B5EF4-FFF2-40B4-BE49-F238E27FC236}">
              <a16:creationId xmlns:a16="http://schemas.microsoft.com/office/drawing/2014/main" id="{00000000-0008-0000-2100-000097020000}"/>
            </a:ext>
          </a:extLst>
        </xdr:cNvPr>
        <xdr:cNvSpPr txBox="1">
          <a:spLocks noChangeArrowheads="1"/>
        </xdr:cNvSpPr>
      </xdr:nvSpPr>
      <xdr:spPr bwMode="auto">
        <a:xfrm>
          <a:off x="124968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127000</xdr:colOff>
      <xdr:row>51</xdr:row>
      <xdr:rowOff>116417</xdr:rowOff>
    </xdr:from>
    <xdr:ext cx="114300" cy="285750"/>
    <xdr:sp macro="" textlink="">
      <xdr:nvSpPr>
        <xdr:cNvPr id="664" name="Text Box 1">
          <a:extLst>
            <a:ext uri="{FF2B5EF4-FFF2-40B4-BE49-F238E27FC236}">
              <a16:creationId xmlns:a16="http://schemas.microsoft.com/office/drawing/2014/main" id="{00000000-0008-0000-2100-000098020000}"/>
            </a:ext>
          </a:extLst>
        </xdr:cNvPr>
        <xdr:cNvSpPr txBox="1">
          <a:spLocks noChangeArrowheads="1"/>
        </xdr:cNvSpPr>
      </xdr:nvSpPr>
      <xdr:spPr bwMode="auto">
        <a:xfrm>
          <a:off x="1376680" y="944329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5" name="Text Box 1">
          <a:extLst>
            <a:ext uri="{FF2B5EF4-FFF2-40B4-BE49-F238E27FC236}">
              <a16:creationId xmlns:a16="http://schemas.microsoft.com/office/drawing/2014/main" id="{00000000-0008-0000-2100-00009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6" name="Text Box 2">
          <a:extLst>
            <a:ext uri="{FF2B5EF4-FFF2-40B4-BE49-F238E27FC236}">
              <a16:creationId xmlns:a16="http://schemas.microsoft.com/office/drawing/2014/main" id="{00000000-0008-0000-2100-00009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7" name="Text Box 3">
          <a:extLst>
            <a:ext uri="{FF2B5EF4-FFF2-40B4-BE49-F238E27FC236}">
              <a16:creationId xmlns:a16="http://schemas.microsoft.com/office/drawing/2014/main" id="{00000000-0008-0000-2100-00009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8" name="Text Box 4">
          <a:extLst>
            <a:ext uri="{FF2B5EF4-FFF2-40B4-BE49-F238E27FC236}">
              <a16:creationId xmlns:a16="http://schemas.microsoft.com/office/drawing/2014/main" id="{00000000-0008-0000-2100-00009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69" name="Text Box 5">
          <a:extLst>
            <a:ext uri="{FF2B5EF4-FFF2-40B4-BE49-F238E27FC236}">
              <a16:creationId xmlns:a16="http://schemas.microsoft.com/office/drawing/2014/main" id="{00000000-0008-0000-2100-00009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0" name="Text Box 6">
          <a:extLst>
            <a:ext uri="{FF2B5EF4-FFF2-40B4-BE49-F238E27FC236}">
              <a16:creationId xmlns:a16="http://schemas.microsoft.com/office/drawing/2014/main" id="{00000000-0008-0000-2100-00009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1" name="Text Box 8">
          <a:extLst>
            <a:ext uri="{FF2B5EF4-FFF2-40B4-BE49-F238E27FC236}">
              <a16:creationId xmlns:a16="http://schemas.microsoft.com/office/drawing/2014/main" id="{00000000-0008-0000-2100-00009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2" name="Text Box 9">
          <a:extLst>
            <a:ext uri="{FF2B5EF4-FFF2-40B4-BE49-F238E27FC236}">
              <a16:creationId xmlns:a16="http://schemas.microsoft.com/office/drawing/2014/main" id="{00000000-0008-0000-2100-0000A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3" name="Text Box 10">
          <a:extLst>
            <a:ext uri="{FF2B5EF4-FFF2-40B4-BE49-F238E27FC236}">
              <a16:creationId xmlns:a16="http://schemas.microsoft.com/office/drawing/2014/main" id="{00000000-0008-0000-2100-0000A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4" name="Text Box 1">
          <a:extLst>
            <a:ext uri="{FF2B5EF4-FFF2-40B4-BE49-F238E27FC236}">
              <a16:creationId xmlns:a16="http://schemas.microsoft.com/office/drawing/2014/main" id="{00000000-0008-0000-2100-0000A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5" name="Text Box 2">
          <a:extLst>
            <a:ext uri="{FF2B5EF4-FFF2-40B4-BE49-F238E27FC236}">
              <a16:creationId xmlns:a16="http://schemas.microsoft.com/office/drawing/2014/main" id="{00000000-0008-0000-2100-0000A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6" name="Text Box 1">
          <a:extLst>
            <a:ext uri="{FF2B5EF4-FFF2-40B4-BE49-F238E27FC236}">
              <a16:creationId xmlns:a16="http://schemas.microsoft.com/office/drawing/2014/main" id="{00000000-0008-0000-2100-0000A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7" name="Text Box 2">
          <a:extLst>
            <a:ext uri="{FF2B5EF4-FFF2-40B4-BE49-F238E27FC236}">
              <a16:creationId xmlns:a16="http://schemas.microsoft.com/office/drawing/2014/main" id="{00000000-0008-0000-2100-0000A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8" name="Text Box 3">
          <a:extLst>
            <a:ext uri="{FF2B5EF4-FFF2-40B4-BE49-F238E27FC236}">
              <a16:creationId xmlns:a16="http://schemas.microsoft.com/office/drawing/2014/main" id="{00000000-0008-0000-2100-0000A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79" name="Text Box 4">
          <a:extLst>
            <a:ext uri="{FF2B5EF4-FFF2-40B4-BE49-F238E27FC236}">
              <a16:creationId xmlns:a16="http://schemas.microsoft.com/office/drawing/2014/main" id="{00000000-0008-0000-2100-0000A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0" name="Text Box 5">
          <a:extLst>
            <a:ext uri="{FF2B5EF4-FFF2-40B4-BE49-F238E27FC236}">
              <a16:creationId xmlns:a16="http://schemas.microsoft.com/office/drawing/2014/main" id="{00000000-0008-0000-2100-0000A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1" name="Text Box 6">
          <a:extLst>
            <a:ext uri="{FF2B5EF4-FFF2-40B4-BE49-F238E27FC236}">
              <a16:creationId xmlns:a16="http://schemas.microsoft.com/office/drawing/2014/main" id="{00000000-0008-0000-2100-0000A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2" name="Text Box 8">
          <a:extLst>
            <a:ext uri="{FF2B5EF4-FFF2-40B4-BE49-F238E27FC236}">
              <a16:creationId xmlns:a16="http://schemas.microsoft.com/office/drawing/2014/main" id="{00000000-0008-0000-2100-0000A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3" name="Text Box 9">
          <a:extLst>
            <a:ext uri="{FF2B5EF4-FFF2-40B4-BE49-F238E27FC236}">
              <a16:creationId xmlns:a16="http://schemas.microsoft.com/office/drawing/2014/main" id="{00000000-0008-0000-2100-0000A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4" name="Text Box 10">
          <a:extLst>
            <a:ext uri="{FF2B5EF4-FFF2-40B4-BE49-F238E27FC236}">
              <a16:creationId xmlns:a16="http://schemas.microsoft.com/office/drawing/2014/main" id="{00000000-0008-0000-2100-0000A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5" name="Text Box 1">
          <a:extLst>
            <a:ext uri="{FF2B5EF4-FFF2-40B4-BE49-F238E27FC236}">
              <a16:creationId xmlns:a16="http://schemas.microsoft.com/office/drawing/2014/main" id="{00000000-0008-0000-2100-0000A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6" name="Text Box 2">
          <a:extLst>
            <a:ext uri="{FF2B5EF4-FFF2-40B4-BE49-F238E27FC236}">
              <a16:creationId xmlns:a16="http://schemas.microsoft.com/office/drawing/2014/main" id="{00000000-0008-0000-2100-0000A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7" name="Text Box 1">
          <a:extLst>
            <a:ext uri="{FF2B5EF4-FFF2-40B4-BE49-F238E27FC236}">
              <a16:creationId xmlns:a16="http://schemas.microsoft.com/office/drawing/2014/main" id="{00000000-0008-0000-2100-0000A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8" name="Text Box 2">
          <a:extLst>
            <a:ext uri="{FF2B5EF4-FFF2-40B4-BE49-F238E27FC236}">
              <a16:creationId xmlns:a16="http://schemas.microsoft.com/office/drawing/2014/main" id="{00000000-0008-0000-2100-0000B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89" name="Text Box 3">
          <a:extLst>
            <a:ext uri="{FF2B5EF4-FFF2-40B4-BE49-F238E27FC236}">
              <a16:creationId xmlns:a16="http://schemas.microsoft.com/office/drawing/2014/main" id="{00000000-0008-0000-2100-0000B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0" name="Text Box 4">
          <a:extLst>
            <a:ext uri="{FF2B5EF4-FFF2-40B4-BE49-F238E27FC236}">
              <a16:creationId xmlns:a16="http://schemas.microsoft.com/office/drawing/2014/main" id="{00000000-0008-0000-2100-0000B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1" name="Text Box 5">
          <a:extLst>
            <a:ext uri="{FF2B5EF4-FFF2-40B4-BE49-F238E27FC236}">
              <a16:creationId xmlns:a16="http://schemas.microsoft.com/office/drawing/2014/main" id="{00000000-0008-0000-2100-0000B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2" name="Text Box 6">
          <a:extLst>
            <a:ext uri="{FF2B5EF4-FFF2-40B4-BE49-F238E27FC236}">
              <a16:creationId xmlns:a16="http://schemas.microsoft.com/office/drawing/2014/main" id="{00000000-0008-0000-2100-0000B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3" name="Text Box 8">
          <a:extLst>
            <a:ext uri="{FF2B5EF4-FFF2-40B4-BE49-F238E27FC236}">
              <a16:creationId xmlns:a16="http://schemas.microsoft.com/office/drawing/2014/main" id="{00000000-0008-0000-2100-0000B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4" name="Text Box 9">
          <a:extLst>
            <a:ext uri="{FF2B5EF4-FFF2-40B4-BE49-F238E27FC236}">
              <a16:creationId xmlns:a16="http://schemas.microsoft.com/office/drawing/2014/main" id="{00000000-0008-0000-2100-0000B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5" name="Text Box 10">
          <a:extLst>
            <a:ext uri="{FF2B5EF4-FFF2-40B4-BE49-F238E27FC236}">
              <a16:creationId xmlns:a16="http://schemas.microsoft.com/office/drawing/2014/main" id="{00000000-0008-0000-2100-0000B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6" name="Text Box 1">
          <a:extLst>
            <a:ext uri="{FF2B5EF4-FFF2-40B4-BE49-F238E27FC236}">
              <a16:creationId xmlns:a16="http://schemas.microsoft.com/office/drawing/2014/main" id="{00000000-0008-0000-2100-0000B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7" name="Text Box 2">
          <a:extLst>
            <a:ext uri="{FF2B5EF4-FFF2-40B4-BE49-F238E27FC236}">
              <a16:creationId xmlns:a16="http://schemas.microsoft.com/office/drawing/2014/main" id="{00000000-0008-0000-2100-0000B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8" name="Text Box 1">
          <a:extLst>
            <a:ext uri="{FF2B5EF4-FFF2-40B4-BE49-F238E27FC236}">
              <a16:creationId xmlns:a16="http://schemas.microsoft.com/office/drawing/2014/main" id="{00000000-0008-0000-2100-0000B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699" name="Text Box 2">
          <a:extLst>
            <a:ext uri="{FF2B5EF4-FFF2-40B4-BE49-F238E27FC236}">
              <a16:creationId xmlns:a16="http://schemas.microsoft.com/office/drawing/2014/main" id="{00000000-0008-0000-2100-0000B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0" name="Text Box 3">
          <a:extLst>
            <a:ext uri="{FF2B5EF4-FFF2-40B4-BE49-F238E27FC236}">
              <a16:creationId xmlns:a16="http://schemas.microsoft.com/office/drawing/2014/main" id="{00000000-0008-0000-2100-0000B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1" name="Text Box 4">
          <a:extLst>
            <a:ext uri="{FF2B5EF4-FFF2-40B4-BE49-F238E27FC236}">
              <a16:creationId xmlns:a16="http://schemas.microsoft.com/office/drawing/2014/main" id="{00000000-0008-0000-2100-0000B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2" name="Text Box 5">
          <a:extLst>
            <a:ext uri="{FF2B5EF4-FFF2-40B4-BE49-F238E27FC236}">
              <a16:creationId xmlns:a16="http://schemas.microsoft.com/office/drawing/2014/main" id="{00000000-0008-0000-2100-0000B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3" name="Text Box 6">
          <a:extLst>
            <a:ext uri="{FF2B5EF4-FFF2-40B4-BE49-F238E27FC236}">
              <a16:creationId xmlns:a16="http://schemas.microsoft.com/office/drawing/2014/main" id="{00000000-0008-0000-2100-0000B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4" name="Text Box 8">
          <a:extLst>
            <a:ext uri="{FF2B5EF4-FFF2-40B4-BE49-F238E27FC236}">
              <a16:creationId xmlns:a16="http://schemas.microsoft.com/office/drawing/2014/main" id="{00000000-0008-0000-2100-0000C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5" name="Text Box 9">
          <a:extLst>
            <a:ext uri="{FF2B5EF4-FFF2-40B4-BE49-F238E27FC236}">
              <a16:creationId xmlns:a16="http://schemas.microsoft.com/office/drawing/2014/main" id="{00000000-0008-0000-2100-0000C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6" name="Text Box 10">
          <a:extLst>
            <a:ext uri="{FF2B5EF4-FFF2-40B4-BE49-F238E27FC236}">
              <a16:creationId xmlns:a16="http://schemas.microsoft.com/office/drawing/2014/main" id="{00000000-0008-0000-2100-0000C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7" name="Text Box 1">
          <a:extLst>
            <a:ext uri="{FF2B5EF4-FFF2-40B4-BE49-F238E27FC236}">
              <a16:creationId xmlns:a16="http://schemas.microsoft.com/office/drawing/2014/main" id="{00000000-0008-0000-2100-0000C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8" name="Text Box 2">
          <a:extLst>
            <a:ext uri="{FF2B5EF4-FFF2-40B4-BE49-F238E27FC236}">
              <a16:creationId xmlns:a16="http://schemas.microsoft.com/office/drawing/2014/main" id="{00000000-0008-0000-2100-0000C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09" name="Text Box 1">
          <a:extLst>
            <a:ext uri="{FF2B5EF4-FFF2-40B4-BE49-F238E27FC236}">
              <a16:creationId xmlns:a16="http://schemas.microsoft.com/office/drawing/2014/main" id="{00000000-0008-0000-2100-0000C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0" name="Text Box 2">
          <a:extLst>
            <a:ext uri="{FF2B5EF4-FFF2-40B4-BE49-F238E27FC236}">
              <a16:creationId xmlns:a16="http://schemas.microsoft.com/office/drawing/2014/main" id="{00000000-0008-0000-2100-0000C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1" name="Text Box 3">
          <a:extLst>
            <a:ext uri="{FF2B5EF4-FFF2-40B4-BE49-F238E27FC236}">
              <a16:creationId xmlns:a16="http://schemas.microsoft.com/office/drawing/2014/main" id="{00000000-0008-0000-2100-0000C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2" name="Text Box 4">
          <a:extLst>
            <a:ext uri="{FF2B5EF4-FFF2-40B4-BE49-F238E27FC236}">
              <a16:creationId xmlns:a16="http://schemas.microsoft.com/office/drawing/2014/main" id="{00000000-0008-0000-2100-0000C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3" name="Text Box 5">
          <a:extLst>
            <a:ext uri="{FF2B5EF4-FFF2-40B4-BE49-F238E27FC236}">
              <a16:creationId xmlns:a16="http://schemas.microsoft.com/office/drawing/2014/main" id="{00000000-0008-0000-2100-0000C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4" name="Text Box 6">
          <a:extLst>
            <a:ext uri="{FF2B5EF4-FFF2-40B4-BE49-F238E27FC236}">
              <a16:creationId xmlns:a16="http://schemas.microsoft.com/office/drawing/2014/main" id="{00000000-0008-0000-2100-0000C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5" name="Text Box 8">
          <a:extLst>
            <a:ext uri="{FF2B5EF4-FFF2-40B4-BE49-F238E27FC236}">
              <a16:creationId xmlns:a16="http://schemas.microsoft.com/office/drawing/2014/main" id="{00000000-0008-0000-2100-0000C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6" name="Text Box 9">
          <a:extLst>
            <a:ext uri="{FF2B5EF4-FFF2-40B4-BE49-F238E27FC236}">
              <a16:creationId xmlns:a16="http://schemas.microsoft.com/office/drawing/2014/main" id="{00000000-0008-0000-2100-0000C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7" name="Text Box 10">
          <a:extLst>
            <a:ext uri="{FF2B5EF4-FFF2-40B4-BE49-F238E27FC236}">
              <a16:creationId xmlns:a16="http://schemas.microsoft.com/office/drawing/2014/main" id="{00000000-0008-0000-2100-0000C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8" name="Text Box 1">
          <a:extLst>
            <a:ext uri="{FF2B5EF4-FFF2-40B4-BE49-F238E27FC236}">
              <a16:creationId xmlns:a16="http://schemas.microsoft.com/office/drawing/2014/main" id="{00000000-0008-0000-2100-0000C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19" name="Text Box 2">
          <a:extLst>
            <a:ext uri="{FF2B5EF4-FFF2-40B4-BE49-F238E27FC236}">
              <a16:creationId xmlns:a16="http://schemas.microsoft.com/office/drawing/2014/main" id="{00000000-0008-0000-2100-0000C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0" name="Text Box 1">
          <a:extLst>
            <a:ext uri="{FF2B5EF4-FFF2-40B4-BE49-F238E27FC236}">
              <a16:creationId xmlns:a16="http://schemas.microsoft.com/office/drawing/2014/main" id="{00000000-0008-0000-2100-0000D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1" name="Text Box 2">
          <a:extLst>
            <a:ext uri="{FF2B5EF4-FFF2-40B4-BE49-F238E27FC236}">
              <a16:creationId xmlns:a16="http://schemas.microsoft.com/office/drawing/2014/main" id="{00000000-0008-0000-2100-0000D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2" name="Text Box 3">
          <a:extLst>
            <a:ext uri="{FF2B5EF4-FFF2-40B4-BE49-F238E27FC236}">
              <a16:creationId xmlns:a16="http://schemas.microsoft.com/office/drawing/2014/main" id="{00000000-0008-0000-2100-0000D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3" name="Text Box 4">
          <a:extLst>
            <a:ext uri="{FF2B5EF4-FFF2-40B4-BE49-F238E27FC236}">
              <a16:creationId xmlns:a16="http://schemas.microsoft.com/office/drawing/2014/main" id="{00000000-0008-0000-2100-0000D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4" name="Text Box 5">
          <a:extLst>
            <a:ext uri="{FF2B5EF4-FFF2-40B4-BE49-F238E27FC236}">
              <a16:creationId xmlns:a16="http://schemas.microsoft.com/office/drawing/2014/main" id="{00000000-0008-0000-2100-0000D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5" name="Text Box 6">
          <a:extLst>
            <a:ext uri="{FF2B5EF4-FFF2-40B4-BE49-F238E27FC236}">
              <a16:creationId xmlns:a16="http://schemas.microsoft.com/office/drawing/2014/main" id="{00000000-0008-0000-2100-0000D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6" name="Text Box 8">
          <a:extLst>
            <a:ext uri="{FF2B5EF4-FFF2-40B4-BE49-F238E27FC236}">
              <a16:creationId xmlns:a16="http://schemas.microsoft.com/office/drawing/2014/main" id="{00000000-0008-0000-2100-0000D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7" name="Text Box 9">
          <a:extLst>
            <a:ext uri="{FF2B5EF4-FFF2-40B4-BE49-F238E27FC236}">
              <a16:creationId xmlns:a16="http://schemas.microsoft.com/office/drawing/2014/main" id="{00000000-0008-0000-2100-0000D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28" name="Text Box 10">
          <a:extLst>
            <a:ext uri="{FF2B5EF4-FFF2-40B4-BE49-F238E27FC236}">
              <a16:creationId xmlns:a16="http://schemas.microsoft.com/office/drawing/2014/main" id="{00000000-0008-0000-2100-0000D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50</xdr:row>
      <xdr:rowOff>42333</xdr:rowOff>
    </xdr:from>
    <xdr:ext cx="114300" cy="285750"/>
    <xdr:sp macro="" textlink="">
      <xdr:nvSpPr>
        <xdr:cNvPr id="729" name="Text Box 1">
          <a:extLst>
            <a:ext uri="{FF2B5EF4-FFF2-40B4-BE49-F238E27FC236}">
              <a16:creationId xmlns:a16="http://schemas.microsoft.com/office/drawing/2014/main" id="{00000000-0008-0000-2100-0000D9020000}"/>
            </a:ext>
          </a:extLst>
        </xdr:cNvPr>
        <xdr:cNvSpPr txBox="1">
          <a:spLocks noChangeArrowheads="1"/>
        </xdr:cNvSpPr>
      </xdr:nvSpPr>
      <xdr:spPr bwMode="auto">
        <a:xfrm>
          <a:off x="1260263" y="918633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30" name="Text Box 8">
          <a:extLst>
            <a:ext uri="{FF2B5EF4-FFF2-40B4-BE49-F238E27FC236}">
              <a16:creationId xmlns:a16="http://schemas.microsoft.com/office/drawing/2014/main" id="{00000000-0008-0000-2100-0000DA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31" name="Text Box 8">
          <a:extLst>
            <a:ext uri="{FF2B5EF4-FFF2-40B4-BE49-F238E27FC236}">
              <a16:creationId xmlns:a16="http://schemas.microsoft.com/office/drawing/2014/main" id="{00000000-0008-0000-2100-0000DB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2" name="Text Box 1">
          <a:extLst>
            <a:ext uri="{FF2B5EF4-FFF2-40B4-BE49-F238E27FC236}">
              <a16:creationId xmlns:a16="http://schemas.microsoft.com/office/drawing/2014/main" id="{00000000-0008-0000-2100-0000D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3" name="Text Box 2">
          <a:extLst>
            <a:ext uri="{FF2B5EF4-FFF2-40B4-BE49-F238E27FC236}">
              <a16:creationId xmlns:a16="http://schemas.microsoft.com/office/drawing/2014/main" id="{00000000-0008-0000-2100-0000D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4" name="Text Box 3">
          <a:extLst>
            <a:ext uri="{FF2B5EF4-FFF2-40B4-BE49-F238E27FC236}">
              <a16:creationId xmlns:a16="http://schemas.microsoft.com/office/drawing/2014/main" id="{00000000-0008-0000-2100-0000D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5" name="Text Box 4">
          <a:extLst>
            <a:ext uri="{FF2B5EF4-FFF2-40B4-BE49-F238E27FC236}">
              <a16:creationId xmlns:a16="http://schemas.microsoft.com/office/drawing/2014/main" id="{00000000-0008-0000-2100-0000D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6" name="Text Box 5">
          <a:extLst>
            <a:ext uri="{FF2B5EF4-FFF2-40B4-BE49-F238E27FC236}">
              <a16:creationId xmlns:a16="http://schemas.microsoft.com/office/drawing/2014/main" id="{00000000-0008-0000-2100-0000E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7" name="Text Box 6">
          <a:extLst>
            <a:ext uri="{FF2B5EF4-FFF2-40B4-BE49-F238E27FC236}">
              <a16:creationId xmlns:a16="http://schemas.microsoft.com/office/drawing/2014/main" id="{00000000-0008-0000-2100-0000E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8" name="Text Box 8">
          <a:extLst>
            <a:ext uri="{FF2B5EF4-FFF2-40B4-BE49-F238E27FC236}">
              <a16:creationId xmlns:a16="http://schemas.microsoft.com/office/drawing/2014/main" id="{00000000-0008-0000-2100-0000E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39" name="Text Box 9">
          <a:extLst>
            <a:ext uri="{FF2B5EF4-FFF2-40B4-BE49-F238E27FC236}">
              <a16:creationId xmlns:a16="http://schemas.microsoft.com/office/drawing/2014/main" id="{00000000-0008-0000-2100-0000E3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0" name="Text Box 10">
          <a:extLst>
            <a:ext uri="{FF2B5EF4-FFF2-40B4-BE49-F238E27FC236}">
              <a16:creationId xmlns:a16="http://schemas.microsoft.com/office/drawing/2014/main" id="{00000000-0008-0000-2100-0000E4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1" name="Text Box 1">
          <a:extLst>
            <a:ext uri="{FF2B5EF4-FFF2-40B4-BE49-F238E27FC236}">
              <a16:creationId xmlns:a16="http://schemas.microsoft.com/office/drawing/2014/main" id="{00000000-0008-0000-2100-0000E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2" name="Text Box 2">
          <a:extLst>
            <a:ext uri="{FF2B5EF4-FFF2-40B4-BE49-F238E27FC236}">
              <a16:creationId xmlns:a16="http://schemas.microsoft.com/office/drawing/2014/main" id="{00000000-0008-0000-2100-0000E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43" name="Text Box 8">
          <a:extLst>
            <a:ext uri="{FF2B5EF4-FFF2-40B4-BE49-F238E27FC236}">
              <a16:creationId xmlns:a16="http://schemas.microsoft.com/office/drawing/2014/main" id="{00000000-0008-0000-2100-0000E7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4" name="Text Box 1">
          <a:extLst>
            <a:ext uri="{FF2B5EF4-FFF2-40B4-BE49-F238E27FC236}">
              <a16:creationId xmlns:a16="http://schemas.microsoft.com/office/drawing/2014/main" id="{00000000-0008-0000-2100-0000E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5" name="Text Box 2">
          <a:extLst>
            <a:ext uri="{FF2B5EF4-FFF2-40B4-BE49-F238E27FC236}">
              <a16:creationId xmlns:a16="http://schemas.microsoft.com/office/drawing/2014/main" id="{00000000-0008-0000-2100-0000E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6" name="Text Box 3">
          <a:extLst>
            <a:ext uri="{FF2B5EF4-FFF2-40B4-BE49-F238E27FC236}">
              <a16:creationId xmlns:a16="http://schemas.microsoft.com/office/drawing/2014/main" id="{00000000-0008-0000-2100-0000E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7" name="Text Box 4">
          <a:extLst>
            <a:ext uri="{FF2B5EF4-FFF2-40B4-BE49-F238E27FC236}">
              <a16:creationId xmlns:a16="http://schemas.microsoft.com/office/drawing/2014/main" id="{00000000-0008-0000-2100-0000E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8" name="Text Box 5">
          <a:extLst>
            <a:ext uri="{FF2B5EF4-FFF2-40B4-BE49-F238E27FC236}">
              <a16:creationId xmlns:a16="http://schemas.microsoft.com/office/drawing/2014/main" id="{00000000-0008-0000-2100-0000E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49" name="Text Box 6">
          <a:extLst>
            <a:ext uri="{FF2B5EF4-FFF2-40B4-BE49-F238E27FC236}">
              <a16:creationId xmlns:a16="http://schemas.microsoft.com/office/drawing/2014/main" id="{00000000-0008-0000-2100-0000E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0" name="Text Box 8">
          <a:extLst>
            <a:ext uri="{FF2B5EF4-FFF2-40B4-BE49-F238E27FC236}">
              <a16:creationId xmlns:a16="http://schemas.microsoft.com/office/drawing/2014/main" id="{00000000-0008-0000-2100-0000E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1" name="Text Box 9">
          <a:extLst>
            <a:ext uri="{FF2B5EF4-FFF2-40B4-BE49-F238E27FC236}">
              <a16:creationId xmlns:a16="http://schemas.microsoft.com/office/drawing/2014/main" id="{00000000-0008-0000-2100-0000E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2" name="Text Box 10">
          <a:extLst>
            <a:ext uri="{FF2B5EF4-FFF2-40B4-BE49-F238E27FC236}">
              <a16:creationId xmlns:a16="http://schemas.microsoft.com/office/drawing/2014/main" id="{00000000-0008-0000-2100-0000F0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3" name="Text Box 1">
          <a:extLst>
            <a:ext uri="{FF2B5EF4-FFF2-40B4-BE49-F238E27FC236}">
              <a16:creationId xmlns:a16="http://schemas.microsoft.com/office/drawing/2014/main" id="{00000000-0008-0000-2100-0000F1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4" name="Text Box 2">
          <a:extLst>
            <a:ext uri="{FF2B5EF4-FFF2-40B4-BE49-F238E27FC236}">
              <a16:creationId xmlns:a16="http://schemas.microsoft.com/office/drawing/2014/main" id="{00000000-0008-0000-2100-0000F2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55" name="Text Box 8">
          <a:extLst>
            <a:ext uri="{FF2B5EF4-FFF2-40B4-BE49-F238E27FC236}">
              <a16:creationId xmlns:a16="http://schemas.microsoft.com/office/drawing/2014/main" id="{00000000-0008-0000-2100-0000F3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56" name="Text Box 8">
          <a:extLst>
            <a:ext uri="{FF2B5EF4-FFF2-40B4-BE49-F238E27FC236}">
              <a16:creationId xmlns:a16="http://schemas.microsoft.com/office/drawing/2014/main" id="{00000000-0008-0000-2100-0000F402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7" name="Text Box 1">
          <a:extLst>
            <a:ext uri="{FF2B5EF4-FFF2-40B4-BE49-F238E27FC236}">
              <a16:creationId xmlns:a16="http://schemas.microsoft.com/office/drawing/2014/main" id="{00000000-0008-0000-2100-0000F5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8" name="Text Box 2">
          <a:extLst>
            <a:ext uri="{FF2B5EF4-FFF2-40B4-BE49-F238E27FC236}">
              <a16:creationId xmlns:a16="http://schemas.microsoft.com/office/drawing/2014/main" id="{00000000-0008-0000-2100-0000F6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59" name="Text Box 3">
          <a:extLst>
            <a:ext uri="{FF2B5EF4-FFF2-40B4-BE49-F238E27FC236}">
              <a16:creationId xmlns:a16="http://schemas.microsoft.com/office/drawing/2014/main" id="{00000000-0008-0000-2100-0000F7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0" name="Text Box 4">
          <a:extLst>
            <a:ext uri="{FF2B5EF4-FFF2-40B4-BE49-F238E27FC236}">
              <a16:creationId xmlns:a16="http://schemas.microsoft.com/office/drawing/2014/main" id="{00000000-0008-0000-2100-0000F8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1" name="Text Box 5">
          <a:extLst>
            <a:ext uri="{FF2B5EF4-FFF2-40B4-BE49-F238E27FC236}">
              <a16:creationId xmlns:a16="http://schemas.microsoft.com/office/drawing/2014/main" id="{00000000-0008-0000-2100-0000F9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2" name="Text Box 6">
          <a:extLst>
            <a:ext uri="{FF2B5EF4-FFF2-40B4-BE49-F238E27FC236}">
              <a16:creationId xmlns:a16="http://schemas.microsoft.com/office/drawing/2014/main" id="{00000000-0008-0000-2100-0000FA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3" name="Text Box 8">
          <a:extLst>
            <a:ext uri="{FF2B5EF4-FFF2-40B4-BE49-F238E27FC236}">
              <a16:creationId xmlns:a16="http://schemas.microsoft.com/office/drawing/2014/main" id="{00000000-0008-0000-2100-0000FB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4" name="Text Box 9">
          <a:extLst>
            <a:ext uri="{FF2B5EF4-FFF2-40B4-BE49-F238E27FC236}">
              <a16:creationId xmlns:a16="http://schemas.microsoft.com/office/drawing/2014/main" id="{00000000-0008-0000-2100-0000FC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5" name="Text Box 10">
          <a:extLst>
            <a:ext uri="{FF2B5EF4-FFF2-40B4-BE49-F238E27FC236}">
              <a16:creationId xmlns:a16="http://schemas.microsoft.com/office/drawing/2014/main" id="{00000000-0008-0000-2100-0000FD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6" name="Text Box 1">
          <a:extLst>
            <a:ext uri="{FF2B5EF4-FFF2-40B4-BE49-F238E27FC236}">
              <a16:creationId xmlns:a16="http://schemas.microsoft.com/office/drawing/2014/main" id="{00000000-0008-0000-2100-0000FE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7" name="Text Box 2">
          <a:extLst>
            <a:ext uri="{FF2B5EF4-FFF2-40B4-BE49-F238E27FC236}">
              <a16:creationId xmlns:a16="http://schemas.microsoft.com/office/drawing/2014/main" id="{00000000-0008-0000-2100-0000FF02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114300" cy="285750"/>
    <xdr:sp macro="" textlink="">
      <xdr:nvSpPr>
        <xdr:cNvPr id="768" name="Text Box 8">
          <a:extLst>
            <a:ext uri="{FF2B5EF4-FFF2-40B4-BE49-F238E27FC236}">
              <a16:creationId xmlns:a16="http://schemas.microsoft.com/office/drawing/2014/main" id="{00000000-0008-0000-2100-000000030000}"/>
            </a:ext>
          </a:extLst>
        </xdr:cNvPr>
        <xdr:cNvSpPr txBox="1">
          <a:spLocks noChangeArrowheads="1"/>
        </xdr:cNvSpPr>
      </xdr:nvSpPr>
      <xdr:spPr bwMode="auto">
        <a:xfrm>
          <a:off x="124968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69" name="Text Box 1">
          <a:extLst>
            <a:ext uri="{FF2B5EF4-FFF2-40B4-BE49-F238E27FC236}">
              <a16:creationId xmlns:a16="http://schemas.microsoft.com/office/drawing/2014/main" id="{00000000-0008-0000-2100-000001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0" name="Text Box 2">
          <a:extLst>
            <a:ext uri="{FF2B5EF4-FFF2-40B4-BE49-F238E27FC236}">
              <a16:creationId xmlns:a16="http://schemas.microsoft.com/office/drawing/2014/main" id="{00000000-0008-0000-2100-000002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1" name="Text Box 3">
          <a:extLst>
            <a:ext uri="{FF2B5EF4-FFF2-40B4-BE49-F238E27FC236}">
              <a16:creationId xmlns:a16="http://schemas.microsoft.com/office/drawing/2014/main" id="{00000000-0008-0000-2100-000003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2" name="Text Box 4">
          <a:extLst>
            <a:ext uri="{FF2B5EF4-FFF2-40B4-BE49-F238E27FC236}">
              <a16:creationId xmlns:a16="http://schemas.microsoft.com/office/drawing/2014/main" id="{00000000-0008-0000-2100-000004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3" name="Text Box 5">
          <a:extLst>
            <a:ext uri="{FF2B5EF4-FFF2-40B4-BE49-F238E27FC236}">
              <a16:creationId xmlns:a16="http://schemas.microsoft.com/office/drawing/2014/main" id="{00000000-0008-0000-2100-000005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4" name="Text Box 6">
          <a:extLst>
            <a:ext uri="{FF2B5EF4-FFF2-40B4-BE49-F238E27FC236}">
              <a16:creationId xmlns:a16="http://schemas.microsoft.com/office/drawing/2014/main" id="{00000000-0008-0000-2100-000006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5" name="Text Box 8">
          <a:extLst>
            <a:ext uri="{FF2B5EF4-FFF2-40B4-BE49-F238E27FC236}">
              <a16:creationId xmlns:a16="http://schemas.microsoft.com/office/drawing/2014/main" id="{00000000-0008-0000-2100-000007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6" name="Text Box 9">
          <a:extLst>
            <a:ext uri="{FF2B5EF4-FFF2-40B4-BE49-F238E27FC236}">
              <a16:creationId xmlns:a16="http://schemas.microsoft.com/office/drawing/2014/main" id="{00000000-0008-0000-2100-000008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50</xdr:row>
      <xdr:rowOff>0</xdr:rowOff>
    </xdr:from>
    <xdr:ext cx="114300" cy="285750"/>
    <xdr:sp macro="" textlink="">
      <xdr:nvSpPr>
        <xdr:cNvPr id="777" name="Text Box 10">
          <a:extLst>
            <a:ext uri="{FF2B5EF4-FFF2-40B4-BE49-F238E27FC236}">
              <a16:creationId xmlns:a16="http://schemas.microsoft.com/office/drawing/2014/main" id="{00000000-0008-0000-2100-000009030000}"/>
            </a:ext>
          </a:extLst>
        </xdr:cNvPr>
        <xdr:cNvSpPr txBox="1">
          <a:spLocks noChangeArrowheads="1"/>
        </xdr:cNvSpPr>
      </xdr:nvSpPr>
      <xdr:spPr bwMode="auto">
        <a:xfrm>
          <a:off x="124968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50</xdr:row>
      <xdr:rowOff>42333</xdr:rowOff>
    </xdr:from>
    <xdr:ext cx="114300" cy="285750"/>
    <xdr:sp macro="" textlink="">
      <xdr:nvSpPr>
        <xdr:cNvPr id="778" name="Text Box 1">
          <a:extLst>
            <a:ext uri="{FF2B5EF4-FFF2-40B4-BE49-F238E27FC236}">
              <a16:creationId xmlns:a16="http://schemas.microsoft.com/office/drawing/2014/main" id="{00000000-0008-0000-2100-00000A030000}"/>
            </a:ext>
          </a:extLst>
        </xdr:cNvPr>
        <xdr:cNvSpPr txBox="1">
          <a:spLocks noChangeArrowheads="1"/>
        </xdr:cNvSpPr>
      </xdr:nvSpPr>
      <xdr:spPr bwMode="auto">
        <a:xfrm>
          <a:off x="1260263" y="918633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79" name="Text Box 1">
          <a:extLst>
            <a:ext uri="{FF2B5EF4-FFF2-40B4-BE49-F238E27FC236}">
              <a16:creationId xmlns:a16="http://schemas.microsoft.com/office/drawing/2014/main" id="{00000000-0008-0000-2100-00000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0" name="Text Box 2">
          <a:extLst>
            <a:ext uri="{FF2B5EF4-FFF2-40B4-BE49-F238E27FC236}">
              <a16:creationId xmlns:a16="http://schemas.microsoft.com/office/drawing/2014/main" id="{00000000-0008-0000-2100-00000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1" name="Text Box 3">
          <a:extLst>
            <a:ext uri="{FF2B5EF4-FFF2-40B4-BE49-F238E27FC236}">
              <a16:creationId xmlns:a16="http://schemas.microsoft.com/office/drawing/2014/main" id="{00000000-0008-0000-2100-00000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2" name="Text Box 4">
          <a:extLst>
            <a:ext uri="{FF2B5EF4-FFF2-40B4-BE49-F238E27FC236}">
              <a16:creationId xmlns:a16="http://schemas.microsoft.com/office/drawing/2014/main" id="{00000000-0008-0000-2100-00000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3" name="Text Box 5">
          <a:extLst>
            <a:ext uri="{FF2B5EF4-FFF2-40B4-BE49-F238E27FC236}">
              <a16:creationId xmlns:a16="http://schemas.microsoft.com/office/drawing/2014/main" id="{00000000-0008-0000-2100-00000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4" name="Text Box 6">
          <a:extLst>
            <a:ext uri="{FF2B5EF4-FFF2-40B4-BE49-F238E27FC236}">
              <a16:creationId xmlns:a16="http://schemas.microsoft.com/office/drawing/2014/main" id="{00000000-0008-0000-2100-00001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5" name="Text Box 8">
          <a:extLst>
            <a:ext uri="{FF2B5EF4-FFF2-40B4-BE49-F238E27FC236}">
              <a16:creationId xmlns:a16="http://schemas.microsoft.com/office/drawing/2014/main" id="{00000000-0008-0000-2100-00001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6" name="Text Box 9">
          <a:extLst>
            <a:ext uri="{FF2B5EF4-FFF2-40B4-BE49-F238E27FC236}">
              <a16:creationId xmlns:a16="http://schemas.microsoft.com/office/drawing/2014/main" id="{00000000-0008-0000-2100-00001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7" name="Text Box 10">
          <a:extLst>
            <a:ext uri="{FF2B5EF4-FFF2-40B4-BE49-F238E27FC236}">
              <a16:creationId xmlns:a16="http://schemas.microsoft.com/office/drawing/2014/main" id="{00000000-0008-0000-2100-00001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8" name="Text Box 1">
          <a:extLst>
            <a:ext uri="{FF2B5EF4-FFF2-40B4-BE49-F238E27FC236}">
              <a16:creationId xmlns:a16="http://schemas.microsoft.com/office/drawing/2014/main" id="{00000000-0008-0000-2100-00001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89" name="Text Box 2">
          <a:extLst>
            <a:ext uri="{FF2B5EF4-FFF2-40B4-BE49-F238E27FC236}">
              <a16:creationId xmlns:a16="http://schemas.microsoft.com/office/drawing/2014/main" id="{00000000-0008-0000-2100-00001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0" name="Text Box 1">
          <a:extLst>
            <a:ext uri="{FF2B5EF4-FFF2-40B4-BE49-F238E27FC236}">
              <a16:creationId xmlns:a16="http://schemas.microsoft.com/office/drawing/2014/main" id="{00000000-0008-0000-2100-00001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1" name="Text Box 2">
          <a:extLst>
            <a:ext uri="{FF2B5EF4-FFF2-40B4-BE49-F238E27FC236}">
              <a16:creationId xmlns:a16="http://schemas.microsoft.com/office/drawing/2014/main" id="{00000000-0008-0000-2100-00001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2" name="Text Box 3">
          <a:extLst>
            <a:ext uri="{FF2B5EF4-FFF2-40B4-BE49-F238E27FC236}">
              <a16:creationId xmlns:a16="http://schemas.microsoft.com/office/drawing/2014/main" id="{00000000-0008-0000-2100-00001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3" name="Text Box 4">
          <a:extLst>
            <a:ext uri="{FF2B5EF4-FFF2-40B4-BE49-F238E27FC236}">
              <a16:creationId xmlns:a16="http://schemas.microsoft.com/office/drawing/2014/main" id="{00000000-0008-0000-2100-00001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4" name="Text Box 5">
          <a:extLst>
            <a:ext uri="{FF2B5EF4-FFF2-40B4-BE49-F238E27FC236}">
              <a16:creationId xmlns:a16="http://schemas.microsoft.com/office/drawing/2014/main" id="{00000000-0008-0000-2100-00001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5" name="Text Box 6">
          <a:extLst>
            <a:ext uri="{FF2B5EF4-FFF2-40B4-BE49-F238E27FC236}">
              <a16:creationId xmlns:a16="http://schemas.microsoft.com/office/drawing/2014/main" id="{00000000-0008-0000-2100-00001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6" name="Text Box 8">
          <a:extLst>
            <a:ext uri="{FF2B5EF4-FFF2-40B4-BE49-F238E27FC236}">
              <a16:creationId xmlns:a16="http://schemas.microsoft.com/office/drawing/2014/main" id="{00000000-0008-0000-2100-00001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7" name="Text Box 9">
          <a:extLst>
            <a:ext uri="{FF2B5EF4-FFF2-40B4-BE49-F238E27FC236}">
              <a16:creationId xmlns:a16="http://schemas.microsoft.com/office/drawing/2014/main" id="{00000000-0008-0000-2100-00001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8" name="Text Box 10">
          <a:extLst>
            <a:ext uri="{FF2B5EF4-FFF2-40B4-BE49-F238E27FC236}">
              <a16:creationId xmlns:a16="http://schemas.microsoft.com/office/drawing/2014/main" id="{00000000-0008-0000-2100-00001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799" name="Text Box 1">
          <a:extLst>
            <a:ext uri="{FF2B5EF4-FFF2-40B4-BE49-F238E27FC236}">
              <a16:creationId xmlns:a16="http://schemas.microsoft.com/office/drawing/2014/main" id="{00000000-0008-0000-2100-00001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0" name="Text Box 2">
          <a:extLst>
            <a:ext uri="{FF2B5EF4-FFF2-40B4-BE49-F238E27FC236}">
              <a16:creationId xmlns:a16="http://schemas.microsoft.com/office/drawing/2014/main" id="{00000000-0008-0000-2100-00002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1" name="Text Box 1">
          <a:extLst>
            <a:ext uri="{FF2B5EF4-FFF2-40B4-BE49-F238E27FC236}">
              <a16:creationId xmlns:a16="http://schemas.microsoft.com/office/drawing/2014/main" id="{00000000-0008-0000-2100-00002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2" name="Text Box 2">
          <a:extLst>
            <a:ext uri="{FF2B5EF4-FFF2-40B4-BE49-F238E27FC236}">
              <a16:creationId xmlns:a16="http://schemas.microsoft.com/office/drawing/2014/main" id="{00000000-0008-0000-2100-00002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3" name="Text Box 3">
          <a:extLst>
            <a:ext uri="{FF2B5EF4-FFF2-40B4-BE49-F238E27FC236}">
              <a16:creationId xmlns:a16="http://schemas.microsoft.com/office/drawing/2014/main" id="{00000000-0008-0000-2100-00002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4" name="Text Box 4">
          <a:extLst>
            <a:ext uri="{FF2B5EF4-FFF2-40B4-BE49-F238E27FC236}">
              <a16:creationId xmlns:a16="http://schemas.microsoft.com/office/drawing/2014/main" id="{00000000-0008-0000-2100-00002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5" name="Text Box 5">
          <a:extLst>
            <a:ext uri="{FF2B5EF4-FFF2-40B4-BE49-F238E27FC236}">
              <a16:creationId xmlns:a16="http://schemas.microsoft.com/office/drawing/2014/main" id="{00000000-0008-0000-2100-00002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6" name="Text Box 6">
          <a:extLst>
            <a:ext uri="{FF2B5EF4-FFF2-40B4-BE49-F238E27FC236}">
              <a16:creationId xmlns:a16="http://schemas.microsoft.com/office/drawing/2014/main" id="{00000000-0008-0000-2100-00002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7" name="Text Box 8">
          <a:extLst>
            <a:ext uri="{FF2B5EF4-FFF2-40B4-BE49-F238E27FC236}">
              <a16:creationId xmlns:a16="http://schemas.microsoft.com/office/drawing/2014/main" id="{00000000-0008-0000-2100-00002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8" name="Text Box 9">
          <a:extLst>
            <a:ext uri="{FF2B5EF4-FFF2-40B4-BE49-F238E27FC236}">
              <a16:creationId xmlns:a16="http://schemas.microsoft.com/office/drawing/2014/main" id="{00000000-0008-0000-2100-00002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09" name="Text Box 10">
          <a:extLst>
            <a:ext uri="{FF2B5EF4-FFF2-40B4-BE49-F238E27FC236}">
              <a16:creationId xmlns:a16="http://schemas.microsoft.com/office/drawing/2014/main" id="{00000000-0008-0000-2100-00002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0" name="Text Box 1">
          <a:extLst>
            <a:ext uri="{FF2B5EF4-FFF2-40B4-BE49-F238E27FC236}">
              <a16:creationId xmlns:a16="http://schemas.microsoft.com/office/drawing/2014/main" id="{00000000-0008-0000-2100-00002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1" name="Text Box 2">
          <a:extLst>
            <a:ext uri="{FF2B5EF4-FFF2-40B4-BE49-F238E27FC236}">
              <a16:creationId xmlns:a16="http://schemas.microsoft.com/office/drawing/2014/main" id="{00000000-0008-0000-2100-00002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2" name="Text Box 1">
          <a:extLst>
            <a:ext uri="{FF2B5EF4-FFF2-40B4-BE49-F238E27FC236}">
              <a16:creationId xmlns:a16="http://schemas.microsoft.com/office/drawing/2014/main" id="{00000000-0008-0000-2100-00002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3" name="Text Box 2">
          <a:extLst>
            <a:ext uri="{FF2B5EF4-FFF2-40B4-BE49-F238E27FC236}">
              <a16:creationId xmlns:a16="http://schemas.microsoft.com/office/drawing/2014/main" id="{00000000-0008-0000-2100-00002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4" name="Text Box 3">
          <a:extLst>
            <a:ext uri="{FF2B5EF4-FFF2-40B4-BE49-F238E27FC236}">
              <a16:creationId xmlns:a16="http://schemas.microsoft.com/office/drawing/2014/main" id="{00000000-0008-0000-2100-00002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5" name="Text Box 4">
          <a:extLst>
            <a:ext uri="{FF2B5EF4-FFF2-40B4-BE49-F238E27FC236}">
              <a16:creationId xmlns:a16="http://schemas.microsoft.com/office/drawing/2014/main" id="{00000000-0008-0000-2100-00002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6" name="Text Box 5">
          <a:extLst>
            <a:ext uri="{FF2B5EF4-FFF2-40B4-BE49-F238E27FC236}">
              <a16:creationId xmlns:a16="http://schemas.microsoft.com/office/drawing/2014/main" id="{00000000-0008-0000-2100-00003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7" name="Text Box 6">
          <a:extLst>
            <a:ext uri="{FF2B5EF4-FFF2-40B4-BE49-F238E27FC236}">
              <a16:creationId xmlns:a16="http://schemas.microsoft.com/office/drawing/2014/main" id="{00000000-0008-0000-2100-00003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8" name="Text Box 8">
          <a:extLst>
            <a:ext uri="{FF2B5EF4-FFF2-40B4-BE49-F238E27FC236}">
              <a16:creationId xmlns:a16="http://schemas.microsoft.com/office/drawing/2014/main" id="{00000000-0008-0000-2100-00003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19" name="Text Box 9">
          <a:extLst>
            <a:ext uri="{FF2B5EF4-FFF2-40B4-BE49-F238E27FC236}">
              <a16:creationId xmlns:a16="http://schemas.microsoft.com/office/drawing/2014/main" id="{00000000-0008-0000-2100-00003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0" name="Text Box 10">
          <a:extLst>
            <a:ext uri="{FF2B5EF4-FFF2-40B4-BE49-F238E27FC236}">
              <a16:creationId xmlns:a16="http://schemas.microsoft.com/office/drawing/2014/main" id="{00000000-0008-0000-2100-00003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1" name="Text Box 1">
          <a:extLst>
            <a:ext uri="{FF2B5EF4-FFF2-40B4-BE49-F238E27FC236}">
              <a16:creationId xmlns:a16="http://schemas.microsoft.com/office/drawing/2014/main" id="{00000000-0008-0000-2100-00003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2" name="Text Box 2">
          <a:extLst>
            <a:ext uri="{FF2B5EF4-FFF2-40B4-BE49-F238E27FC236}">
              <a16:creationId xmlns:a16="http://schemas.microsoft.com/office/drawing/2014/main" id="{00000000-0008-0000-2100-00003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3" name="Text Box 1">
          <a:extLst>
            <a:ext uri="{FF2B5EF4-FFF2-40B4-BE49-F238E27FC236}">
              <a16:creationId xmlns:a16="http://schemas.microsoft.com/office/drawing/2014/main" id="{00000000-0008-0000-2100-00003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4" name="Text Box 2">
          <a:extLst>
            <a:ext uri="{FF2B5EF4-FFF2-40B4-BE49-F238E27FC236}">
              <a16:creationId xmlns:a16="http://schemas.microsoft.com/office/drawing/2014/main" id="{00000000-0008-0000-2100-00003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5" name="Text Box 3">
          <a:extLst>
            <a:ext uri="{FF2B5EF4-FFF2-40B4-BE49-F238E27FC236}">
              <a16:creationId xmlns:a16="http://schemas.microsoft.com/office/drawing/2014/main" id="{00000000-0008-0000-2100-00003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6" name="Text Box 4">
          <a:extLst>
            <a:ext uri="{FF2B5EF4-FFF2-40B4-BE49-F238E27FC236}">
              <a16:creationId xmlns:a16="http://schemas.microsoft.com/office/drawing/2014/main" id="{00000000-0008-0000-2100-00003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7" name="Text Box 5">
          <a:extLst>
            <a:ext uri="{FF2B5EF4-FFF2-40B4-BE49-F238E27FC236}">
              <a16:creationId xmlns:a16="http://schemas.microsoft.com/office/drawing/2014/main" id="{00000000-0008-0000-2100-00003B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8" name="Text Box 6">
          <a:extLst>
            <a:ext uri="{FF2B5EF4-FFF2-40B4-BE49-F238E27FC236}">
              <a16:creationId xmlns:a16="http://schemas.microsoft.com/office/drawing/2014/main" id="{00000000-0008-0000-2100-00003C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29" name="Text Box 8">
          <a:extLst>
            <a:ext uri="{FF2B5EF4-FFF2-40B4-BE49-F238E27FC236}">
              <a16:creationId xmlns:a16="http://schemas.microsoft.com/office/drawing/2014/main" id="{00000000-0008-0000-2100-00003D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0" name="Text Box 9">
          <a:extLst>
            <a:ext uri="{FF2B5EF4-FFF2-40B4-BE49-F238E27FC236}">
              <a16:creationId xmlns:a16="http://schemas.microsoft.com/office/drawing/2014/main" id="{00000000-0008-0000-2100-00003E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1" name="Text Box 10">
          <a:extLst>
            <a:ext uri="{FF2B5EF4-FFF2-40B4-BE49-F238E27FC236}">
              <a16:creationId xmlns:a16="http://schemas.microsoft.com/office/drawing/2014/main" id="{00000000-0008-0000-2100-00003F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2" name="Text Box 1">
          <a:extLst>
            <a:ext uri="{FF2B5EF4-FFF2-40B4-BE49-F238E27FC236}">
              <a16:creationId xmlns:a16="http://schemas.microsoft.com/office/drawing/2014/main" id="{00000000-0008-0000-2100-000040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3" name="Text Box 2">
          <a:extLst>
            <a:ext uri="{FF2B5EF4-FFF2-40B4-BE49-F238E27FC236}">
              <a16:creationId xmlns:a16="http://schemas.microsoft.com/office/drawing/2014/main" id="{00000000-0008-0000-2100-000041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4" name="Text Box 1">
          <a:extLst>
            <a:ext uri="{FF2B5EF4-FFF2-40B4-BE49-F238E27FC236}">
              <a16:creationId xmlns:a16="http://schemas.microsoft.com/office/drawing/2014/main" id="{00000000-0008-0000-2100-000042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5" name="Text Box 2">
          <a:extLst>
            <a:ext uri="{FF2B5EF4-FFF2-40B4-BE49-F238E27FC236}">
              <a16:creationId xmlns:a16="http://schemas.microsoft.com/office/drawing/2014/main" id="{00000000-0008-0000-2100-000043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6" name="Text Box 3">
          <a:extLst>
            <a:ext uri="{FF2B5EF4-FFF2-40B4-BE49-F238E27FC236}">
              <a16:creationId xmlns:a16="http://schemas.microsoft.com/office/drawing/2014/main" id="{00000000-0008-0000-2100-000044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7" name="Text Box 4">
          <a:extLst>
            <a:ext uri="{FF2B5EF4-FFF2-40B4-BE49-F238E27FC236}">
              <a16:creationId xmlns:a16="http://schemas.microsoft.com/office/drawing/2014/main" id="{00000000-0008-0000-2100-000045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8" name="Text Box 5">
          <a:extLst>
            <a:ext uri="{FF2B5EF4-FFF2-40B4-BE49-F238E27FC236}">
              <a16:creationId xmlns:a16="http://schemas.microsoft.com/office/drawing/2014/main" id="{00000000-0008-0000-2100-000046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39" name="Text Box 6">
          <a:extLst>
            <a:ext uri="{FF2B5EF4-FFF2-40B4-BE49-F238E27FC236}">
              <a16:creationId xmlns:a16="http://schemas.microsoft.com/office/drawing/2014/main" id="{00000000-0008-0000-2100-000047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40" name="Text Box 8">
          <a:extLst>
            <a:ext uri="{FF2B5EF4-FFF2-40B4-BE49-F238E27FC236}">
              <a16:creationId xmlns:a16="http://schemas.microsoft.com/office/drawing/2014/main" id="{00000000-0008-0000-2100-000048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41" name="Text Box 9">
          <a:extLst>
            <a:ext uri="{FF2B5EF4-FFF2-40B4-BE49-F238E27FC236}">
              <a16:creationId xmlns:a16="http://schemas.microsoft.com/office/drawing/2014/main" id="{00000000-0008-0000-2100-000049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53</xdr:row>
      <xdr:rowOff>0</xdr:rowOff>
    </xdr:from>
    <xdr:ext cx="114300" cy="285750"/>
    <xdr:sp macro="" textlink="">
      <xdr:nvSpPr>
        <xdr:cNvPr id="842" name="Text Box 10">
          <a:extLst>
            <a:ext uri="{FF2B5EF4-FFF2-40B4-BE49-F238E27FC236}">
              <a16:creationId xmlns:a16="http://schemas.microsoft.com/office/drawing/2014/main" id="{00000000-0008-0000-2100-00004A030000}"/>
            </a:ext>
          </a:extLst>
        </xdr:cNvPr>
        <xdr:cNvSpPr txBox="1">
          <a:spLocks noChangeArrowheads="1"/>
        </xdr:cNvSpPr>
      </xdr:nvSpPr>
      <xdr:spPr bwMode="auto">
        <a:xfrm>
          <a:off x="124968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10583</xdr:colOff>
      <xdr:row>53</xdr:row>
      <xdr:rowOff>42333</xdr:rowOff>
    </xdr:from>
    <xdr:ext cx="114300" cy="285750"/>
    <xdr:sp macro="" textlink="">
      <xdr:nvSpPr>
        <xdr:cNvPr id="843" name="Text Box 1">
          <a:extLst>
            <a:ext uri="{FF2B5EF4-FFF2-40B4-BE49-F238E27FC236}">
              <a16:creationId xmlns:a16="http://schemas.microsoft.com/office/drawing/2014/main" id="{00000000-0008-0000-2100-00004B030000}"/>
            </a:ext>
          </a:extLst>
        </xdr:cNvPr>
        <xdr:cNvSpPr txBox="1">
          <a:spLocks noChangeArrowheads="1"/>
        </xdr:cNvSpPr>
      </xdr:nvSpPr>
      <xdr:spPr bwMode="auto">
        <a:xfrm>
          <a:off x="1260263" y="973497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4" name="Text Box 8">
          <a:extLst>
            <a:ext uri="{FF2B5EF4-FFF2-40B4-BE49-F238E27FC236}">
              <a16:creationId xmlns:a16="http://schemas.microsoft.com/office/drawing/2014/main" id="{00000000-0008-0000-2100-00004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5" name="Text Box 1">
          <a:extLst>
            <a:ext uri="{FF2B5EF4-FFF2-40B4-BE49-F238E27FC236}">
              <a16:creationId xmlns:a16="http://schemas.microsoft.com/office/drawing/2014/main" id="{00000000-0008-0000-2100-00004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6" name="Text Box 2">
          <a:extLst>
            <a:ext uri="{FF2B5EF4-FFF2-40B4-BE49-F238E27FC236}">
              <a16:creationId xmlns:a16="http://schemas.microsoft.com/office/drawing/2014/main" id="{00000000-0008-0000-2100-00004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7" name="Text Box 3">
          <a:extLst>
            <a:ext uri="{FF2B5EF4-FFF2-40B4-BE49-F238E27FC236}">
              <a16:creationId xmlns:a16="http://schemas.microsoft.com/office/drawing/2014/main" id="{00000000-0008-0000-2100-00004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8" name="Text Box 4">
          <a:extLst>
            <a:ext uri="{FF2B5EF4-FFF2-40B4-BE49-F238E27FC236}">
              <a16:creationId xmlns:a16="http://schemas.microsoft.com/office/drawing/2014/main" id="{00000000-0008-0000-2100-00005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49" name="Text Box 5">
          <a:extLst>
            <a:ext uri="{FF2B5EF4-FFF2-40B4-BE49-F238E27FC236}">
              <a16:creationId xmlns:a16="http://schemas.microsoft.com/office/drawing/2014/main" id="{00000000-0008-0000-2100-00005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0" name="Text Box 6">
          <a:extLst>
            <a:ext uri="{FF2B5EF4-FFF2-40B4-BE49-F238E27FC236}">
              <a16:creationId xmlns:a16="http://schemas.microsoft.com/office/drawing/2014/main" id="{00000000-0008-0000-2100-00005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1" name="Text Box 8">
          <a:extLst>
            <a:ext uri="{FF2B5EF4-FFF2-40B4-BE49-F238E27FC236}">
              <a16:creationId xmlns:a16="http://schemas.microsoft.com/office/drawing/2014/main" id="{00000000-0008-0000-2100-00005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2" name="Text Box 9">
          <a:extLst>
            <a:ext uri="{FF2B5EF4-FFF2-40B4-BE49-F238E27FC236}">
              <a16:creationId xmlns:a16="http://schemas.microsoft.com/office/drawing/2014/main" id="{00000000-0008-0000-2100-00005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3" name="Text Box 10">
          <a:extLst>
            <a:ext uri="{FF2B5EF4-FFF2-40B4-BE49-F238E27FC236}">
              <a16:creationId xmlns:a16="http://schemas.microsoft.com/office/drawing/2014/main" id="{00000000-0008-0000-2100-00005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4" name="Text Box 1">
          <a:extLst>
            <a:ext uri="{FF2B5EF4-FFF2-40B4-BE49-F238E27FC236}">
              <a16:creationId xmlns:a16="http://schemas.microsoft.com/office/drawing/2014/main" id="{00000000-0008-0000-2100-00005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5" name="Text Box 2">
          <a:extLst>
            <a:ext uri="{FF2B5EF4-FFF2-40B4-BE49-F238E27FC236}">
              <a16:creationId xmlns:a16="http://schemas.microsoft.com/office/drawing/2014/main" id="{00000000-0008-0000-2100-00005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6" name="Text Box 8">
          <a:extLst>
            <a:ext uri="{FF2B5EF4-FFF2-40B4-BE49-F238E27FC236}">
              <a16:creationId xmlns:a16="http://schemas.microsoft.com/office/drawing/2014/main" id="{00000000-0008-0000-2100-00005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7" name="Text Box 8">
          <a:extLst>
            <a:ext uri="{FF2B5EF4-FFF2-40B4-BE49-F238E27FC236}">
              <a16:creationId xmlns:a16="http://schemas.microsoft.com/office/drawing/2014/main" id="{00000000-0008-0000-2100-00005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8" name="Text Box 8">
          <a:extLst>
            <a:ext uri="{FF2B5EF4-FFF2-40B4-BE49-F238E27FC236}">
              <a16:creationId xmlns:a16="http://schemas.microsoft.com/office/drawing/2014/main" id="{00000000-0008-0000-2100-00005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59" name="Text Box 8">
          <a:extLst>
            <a:ext uri="{FF2B5EF4-FFF2-40B4-BE49-F238E27FC236}">
              <a16:creationId xmlns:a16="http://schemas.microsoft.com/office/drawing/2014/main" id="{00000000-0008-0000-2100-00005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0" name="Text Box 8">
          <a:extLst>
            <a:ext uri="{FF2B5EF4-FFF2-40B4-BE49-F238E27FC236}">
              <a16:creationId xmlns:a16="http://schemas.microsoft.com/office/drawing/2014/main" id="{00000000-0008-0000-2100-00005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1" name="Text Box 1">
          <a:extLst>
            <a:ext uri="{FF2B5EF4-FFF2-40B4-BE49-F238E27FC236}">
              <a16:creationId xmlns:a16="http://schemas.microsoft.com/office/drawing/2014/main" id="{00000000-0008-0000-2100-00005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2" name="Text Box 2">
          <a:extLst>
            <a:ext uri="{FF2B5EF4-FFF2-40B4-BE49-F238E27FC236}">
              <a16:creationId xmlns:a16="http://schemas.microsoft.com/office/drawing/2014/main" id="{00000000-0008-0000-2100-00005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3" name="Text Box 3">
          <a:extLst>
            <a:ext uri="{FF2B5EF4-FFF2-40B4-BE49-F238E27FC236}">
              <a16:creationId xmlns:a16="http://schemas.microsoft.com/office/drawing/2014/main" id="{00000000-0008-0000-2100-00005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4" name="Text Box 4">
          <a:extLst>
            <a:ext uri="{FF2B5EF4-FFF2-40B4-BE49-F238E27FC236}">
              <a16:creationId xmlns:a16="http://schemas.microsoft.com/office/drawing/2014/main" id="{00000000-0008-0000-2100-00006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5" name="Text Box 5">
          <a:extLst>
            <a:ext uri="{FF2B5EF4-FFF2-40B4-BE49-F238E27FC236}">
              <a16:creationId xmlns:a16="http://schemas.microsoft.com/office/drawing/2014/main" id="{00000000-0008-0000-2100-00006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6" name="Text Box 6">
          <a:extLst>
            <a:ext uri="{FF2B5EF4-FFF2-40B4-BE49-F238E27FC236}">
              <a16:creationId xmlns:a16="http://schemas.microsoft.com/office/drawing/2014/main" id="{00000000-0008-0000-2100-00006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7" name="Text Box 8">
          <a:extLst>
            <a:ext uri="{FF2B5EF4-FFF2-40B4-BE49-F238E27FC236}">
              <a16:creationId xmlns:a16="http://schemas.microsoft.com/office/drawing/2014/main" id="{00000000-0008-0000-2100-00006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8" name="Text Box 9">
          <a:extLst>
            <a:ext uri="{FF2B5EF4-FFF2-40B4-BE49-F238E27FC236}">
              <a16:creationId xmlns:a16="http://schemas.microsoft.com/office/drawing/2014/main" id="{00000000-0008-0000-2100-00006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69" name="Text Box 10">
          <a:extLst>
            <a:ext uri="{FF2B5EF4-FFF2-40B4-BE49-F238E27FC236}">
              <a16:creationId xmlns:a16="http://schemas.microsoft.com/office/drawing/2014/main" id="{00000000-0008-0000-2100-00006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0" name="Text Box 1">
          <a:extLst>
            <a:ext uri="{FF2B5EF4-FFF2-40B4-BE49-F238E27FC236}">
              <a16:creationId xmlns:a16="http://schemas.microsoft.com/office/drawing/2014/main" id="{00000000-0008-0000-2100-00006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1" name="Text Box 2">
          <a:extLst>
            <a:ext uri="{FF2B5EF4-FFF2-40B4-BE49-F238E27FC236}">
              <a16:creationId xmlns:a16="http://schemas.microsoft.com/office/drawing/2014/main" id="{00000000-0008-0000-2100-00006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872" name="Text Box 8">
          <a:extLst>
            <a:ext uri="{FF2B5EF4-FFF2-40B4-BE49-F238E27FC236}">
              <a16:creationId xmlns:a16="http://schemas.microsoft.com/office/drawing/2014/main" id="{00000000-0008-0000-2100-000068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3" name="Text Box 8">
          <a:extLst>
            <a:ext uri="{FF2B5EF4-FFF2-40B4-BE49-F238E27FC236}">
              <a16:creationId xmlns:a16="http://schemas.microsoft.com/office/drawing/2014/main" id="{00000000-0008-0000-2100-00006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4" name="Text Box 8">
          <a:extLst>
            <a:ext uri="{FF2B5EF4-FFF2-40B4-BE49-F238E27FC236}">
              <a16:creationId xmlns:a16="http://schemas.microsoft.com/office/drawing/2014/main" id="{00000000-0008-0000-2100-00006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5" name="Text Box 1">
          <a:extLst>
            <a:ext uri="{FF2B5EF4-FFF2-40B4-BE49-F238E27FC236}">
              <a16:creationId xmlns:a16="http://schemas.microsoft.com/office/drawing/2014/main" id="{00000000-0008-0000-2100-00006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6" name="Text Box 2">
          <a:extLst>
            <a:ext uri="{FF2B5EF4-FFF2-40B4-BE49-F238E27FC236}">
              <a16:creationId xmlns:a16="http://schemas.microsoft.com/office/drawing/2014/main" id="{00000000-0008-0000-2100-00006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7" name="Text Box 3">
          <a:extLst>
            <a:ext uri="{FF2B5EF4-FFF2-40B4-BE49-F238E27FC236}">
              <a16:creationId xmlns:a16="http://schemas.microsoft.com/office/drawing/2014/main" id="{00000000-0008-0000-2100-00006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8" name="Text Box 4">
          <a:extLst>
            <a:ext uri="{FF2B5EF4-FFF2-40B4-BE49-F238E27FC236}">
              <a16:creationId xmlns:a16="http://schemas.microsoft.com/office/drawing/2014/main" id="{00000000-0008-0000-2100-00006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79" name="Text Box 5">
          <a:extLst>
            <a:ext uri="{FF2B5EF4-FFF2-40B4-BE49-F238E27FC236}">
              <a16:creationId xmlns:a16="http://schemas.microsoft.com/office/drawing/2014/main" id="{00000000-0008-0000-2100-00006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0" name="Text Box 6">
          <a:extLst>
            <a:ext uri="{FF2B5EF4-FFF2-40B4-BE49-F238E27FC236}">
              <a16:creationId xmlns:a16="http://schemas.microsoft.com/office/drawing/2014/main" id="{00000000-0008-0000-2100-00007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1" name="Text Box 8">
          <a:extLst>
            <a:ext uri="{FF2B5EF4-FFF2-40B4-BE49-F238E27FC236}">
              <a16:creationId xmlns:a16="http://schemas.microsoft.com/office/drawing/2014/main" id="{00000000-0008-0000-2100-00007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2" name="Text Box 9">
          <a:extLst>
            <a:ext uri="{FF2B5EF4-FFF2-40B4-BE49-F238E27FC236}">
              <a16:creationId xmlns:a16="http://schemas.microsoft.com/office/drawing/2014/main" id="{00000000-0008-0000-2100-00007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3" name="Text Box 10">
          <a:extLst>
            <a:ext uri="{FF2B5EF4-FFF2-40B4-BE49-F238E27FC236}">
              <a16:creationId xmlns:a16="http://schemas.microsoft.com/office/drawing/2014/main" id="{00000000-0008-0000-2100-00007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4" name="Text Box 1">
          <a:extLst>
            <a:ext uri="{FF2B5EF4-FFF2-40B4-BE49-F238E27FC236}">
              <a16:creationId xmlns:a16="http://schemas.microsoft.com/office/drawing/2014/main" id="{00000000-0008-0000-2100-00007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5" name="Text Box 2">
          <a:extLst>
            <a:ext uri="{FF2B5EF4-FFF2-40B4-BE49-F238E27FC236}">
              <a16:creationId xmlns:a16="http://schemas.microsoft.com/office/drawing/2014/main" id="{00000000-0008-0000-2100-00007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6" name="Text Box 8">
          <a:extLst>
            <a:ext uri="{FF2B5EF4-FFF2-40B4-BE49-F238E27FC236}">
              <a16:creationId xmlns:a16="http://schemas.microsoft.com/office/drawing/2014/main" id="{00000000-0008-0000-2100-00007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7" name="Text Box 8">
          <a:extLst>
            <a:ext uri="{FF2B5EF4-FFF2-40B4-BE49-F238E27FC236}">
              <a16:creationId xmlns:a16="http://schemas.microsoft.com/office/drawing/2014/main" id="{00000000-0008-0000-2100-00007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8" name="Text Box 8">
          <a:extLst>
            <a:ext uri="{FF2B5EF4-FFF2-40B4-BE49-F238E27FC236}">
              <a16:creationId xmlns:a16="http://schemas.microsoft.com/office/drawing/2014/main" id="{00000000-0008-0000-2100-00007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89" name="Text Box 8">
          <a:extLst>
            <a:ext uri="{FF2B5EF4-FFF2-40B4-BE49-F238E27FC236}">
              <a16:creationId xmlns:a16="http://schemas.microsoft.com/office/drawing/2014/main" id="{00000000-0008-0000-2100-00007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0" name="Text Box 8">
          <a:extLst>
            <a:ext uri="{FF2B5EF4-FFF2-40B4-BE49-F238E27FC236}">
              <a16:creationId xmlns:a16="http://schemas.microsoft.com/office/drawing/2014/main" id="{00000000-0008-0000-2100-00007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1" name="Text Box 1">
          <a:extLst>
            <a:ext uri="{FF2B5EF4-FFF2-40B4-BE49-F238E27FC236}">
              <a16:creationId xmlns:a16="http://schemas.microsoft.com/office/drawing/2014/main" id="{00000000-0008-0000-2100-00007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2" name="Text Box 2">
          <a:extLst>
            <a:ext uri="{FF2B5EF4-FFF2-40B4-BE49-F238E27FC236}">
              <a16:creationId xmlns:a16="http://schemas.microsoft.com/office/drawing/2014/main" id="{00000000-0008-0000-2100-00007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3" name="Text Box 3">
          <a:extLst>
            <a:ext uri="{FF2B5EF4-FFF2-40B4-BE49-F238E27FC236}">
              <a16:creationId xmlns:a16="http://schemas.microsoft.com/office/drawing/2014/main" id="{00000000-0008-0000-2100-00007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4" name="Text Box 4">
          <a:extLst>
            <a:ext uri="{FF2B5EF4-FFF2-40B4-BE49-F238E27FC236}">
              <a16:creationId xmlns:a16="http://schemas.microsoft.com/office/drawing/2014/main" id="{00000000-0008-0000-2100-00007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5" name="Text Box 5">
          <a:extLst>
            <a:ext uri="{FF2B5EF4-FFF2-40B4-BE49-F238E27FC236}">
              <a16:creationId xmlns:a16="http://schemas.microsoft.com/office/drawing/2014/main" id="{00000000-0008-0000-2100-00007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6" name="Text Box 6">
          <a:extLst>
            <a:ext uri="{FF2B5EF4-FFF2-40B4-BE49-F238E27FC236}">
              <a16:creationId xmlns:a16="http://schemas.microsoft.com/office/drawing/2014/main" id="{00000000-0008-0000-2100-00008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7" name="Text Box 8">
          <a:extLst>
            <a:ext uri="{FF2B5EF4-FFF2-40B4-BE49-F238E27FC236}">
              <a16:creationId xmlns:a16="http://schemas.microsoft.com/office/drawing/2014/main" id="{00000000-0008-0000-2100-00008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8" name="Text Box 9">
          <a:extLst>
            <a:ext uri="{FF2B5EF4-FFF2-40B4-BE49-F238E27FC236}">
              <a16:creationId xmlns:a16="http://schemas.microsoft.com/office/drawing/2014/main" id="{00000000-0008-0000-2100-00008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899" name="Text Box 10">
          <a:extLst>
            <a:ext uri="{FF2B5EF4-FFF2-40B4-BE49-F238E27FC236}">
              <a16:creationId xmlns:a16="http://schemas.microsoft.com/office/drawing/2014/main" id="{00000000-0008-0000-2100-00008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00" name="Text Box 1">
          <a:extLst>
            <a:ext uri="{FF2B5EF4-FFF2-40B4-BE49-F238E27FC236}">
              <a16:creationId xmlns:a16="http://schemas.microsoft.com/office/drawing/2014/main" id="{00000000-0008-0000-2100-00008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01" name="Text Box 2">
          <a:extLst>
            <a:ext uri="{FF2B5EF4-FFF2-40B4-BE49-F238E27FC236}">
              <a16:creationId xmlns:a16="http://schemas.microsoft.com/office/drawing/2014/main" id="{00000000-0008-0000-2100-00008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902" name="Text Box 8">
          <a:extLst>
            <a:ext uri="{FF2B5EF4-FFF2-40B4-BE49-F238E27FC236}">
              <a16:creationId xmlns:a16="http://schemas.microsoft.com/office/drawing/2014/main" id="{00000000-0008-0000-2100-000086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03" name="Text Box 8">
          <a:extLst>
            <a:ext uri="{FF2B5EF4-FFF2-40B4-BE49-F238E27FC236}">
              <a16:creationId xmlns:a16="http://schemas.microsoft.com/office/drawing/2014/main" id="{00000000-0008-0000-2100-00008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904" name="Text Box 8">
          <a:extLst>
            <a:ext uri="{FF2B5EF4-FFF2-40B4-BE49-F238E27FC236}">
              <a16:creationId xmlns:a16="http://schemas.microsoft.com/office/drawing/2014/main" id="{00000000-0008-0000-2100-00008803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905" name="Text Box 8">
          <a:extLst>
            <a:ext uri="{FF2B5EF4-FFF2-40B4-BE49-F238E27FC236}">
              <a16:creationId xmlns:a16="http://schemas.microsoft.com/office/drawing/2014/main" id="{00000000-0008-0000-2100-00008903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906" name="Text Box 8">
          <a:extLst>
            <a:ext uri="{FF2B5EF4-FFF2-40B4-BE49-F238E27FC236}">
              <a16:creationId xmlns:a16="http://schemas.microsoft.com/office/drawing/2014/main" id="{00000000-0008-0000-2100-00008A03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sv-SE"/>
        </a:p>
      </xdr:txBody>
    </xdr:sp>
    <xdr:clientData/>
  </xdr:oneCellAnchor>
  <xdr:oneCellAnchor>
    <xdr:from>
      <xdr:col>8</xdr:col>
      <xdr:colOff>0</xdr:colOff>
      <xdr:row>21</xdr:row>
      <xdr:rowOff>0</xdr:rowOff>
    </xdr:from>
    <xdr:ext cx="114300" cy="285750"/>
    <xdr:sp macro="" textlink="">
      <xdr:nvSpPr>
        <xdr:cNvPr id="907" name="Text Box 8">
          <a:extLst>
            <a:ext uri="{FF2B5EF4-FFF2-40B4-BE49-F238E27FC236}">
              <a16:creationId xmlns:a16="http://schemas.microsoft.com/office/drawing/2014/main" id="{00000000-0008-0000-2100-00008B03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908" name="Text Box 8">
          <a:extLst>
            <a:ext uri="{FF2B5EF4-FFF2-40B4-BE49-F238E27FC236}">
              <a16:creationId xmlns:a16="http://schemas.microsoft.com/office/drawing/2014/main" id="{00000000-0008-0000-2100-00008C03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909" name="Text Box 8">
          <a:extLst>
            <a:ext uri="{FF2B5EF4-FFF2-40B4-BE49-F238E27FC236}">
              <a16:creationId xmlns:a16="http://schemas.microsoft.com/office/drawing/2014/main" id="{00000000-0008-0000-2100-00008D03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910" name="Text Box 8">
          <a:extLst>
            <a:ext uri="{FF2B5EF4-FFF2-40B4-BE49-F238E27FC236}">
              <a16:creationId xmlns:a16="http://schemas.microsoft.com/office/drawing/2014/main" id="{00000000-0008-0000-2100-00008E03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911" name="Text Box 8">
          <a:extLst>
            <a:ext uri="{FF2B5EF4-FFF2-40B4-BE49-F238E27FC236}">
              <a16:creationId xmlns:a16="http://schemas.microsoft.com/office/drawing/2014/main" id="{00000000-0008-0000-2100-00008F03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2" name="Text Box 1">
          <a:extLst>
            <a:ext uri="{FF2B5EF4-FFF2-40B4-BE49-F238E27FC236}">
              <a16:creationId xmlns:a16="http://schemas.microsoft.com/office/drawing/2014/main" id="{00000000-0008-0000-2100-00009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3" name="Text Box 2">
          <a:extLst>
            <a:ext uri="{FF2B5EF4-FFF2-40B4-BE49-F238E27FC236}">
              <a16:creationId xmlns:a16="http://schemas.microsoft.com/office/drawing/2014/main" id="{00000000-0008-0000-2100-00009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4" name="Text Box 3">
          <a:extLst>
            <a:ext uri="{FF2B5EF4-FFF2-40B4-BE49-F238E27FC236}">
              <a16:creationId xmlns:a16="http://schemas.microsoft.com/office/drawing/2014/main" id="{00000000-0008-0000-2100-00009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5" name="Text Box 4">
          <a:extLst>
            <a:ext uri="{FF2B5EF4-FFF2-40B4-BE49-F238E27FC236}">
              <a16:creationId xmlns:a16="http://schemas.microsoft.com/office/drawing/2014/main" id="{00000000-0008-0000-2100-00009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6" name="Text Box 5">
          <a:extLst>
            <a:ext uri="{FF2B5EF4-FFF2-40B4-BE49-F238E27FC236}">
              <a16:creationId xmlns:a16="http://schemas.microsoft.com/office/drawing/2014/main" id="{00000000-0008-0000-2100-00009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7" name="Text Box 6">
          <a:extLst>
            <a:ext uri="{FF2B5EF4-FFF2-40B4-BE49-F238E27FC236}">
              <a16:creationId xmlns:a16="http://schemas.microsoft.com/office/drawing/2014/main" id="{00000000-0008-0000-2100-00009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8" name="Text Box 8">
          <a:extLst>
            <a:ext uri="{FF2B5EF4-FFF2-40B4-BE49-F238E27FC236}">
              <a16:creationId xmlns:a16="http://schemas.microsoft.com/office/drawing/2014/main" id="{00000000-0008-0000-2100-00009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19" name="Text Box 9">
          <a:extLst>
            <a:ext uri="{FF2B5EF4-FFF2-40B4-BE49-F238E27FC236}">
              <a16:creationId xmlns:a16="http://schemas.microsoft.com/office/drawing/2014/main" id="{00000000-0008-0000-2100-00009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0" name="Text Box 10">
          <a:extLst>
            <a:ext uri="{FF2B5EF4-FFF2-40B4-BE49-F238E27FC236}">
              <a16:creationId xmlns:a16="http://schemas.microsoft.com/office/drawing/2014/main" id="{00000000-0008-0000-2100-00009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1" name="Text Box 1">
          <a:extLst>
            <a:ext uri="{FF2B5EF4-FFF2-40B4-BE49-F238E27FC236}">
              <a16:creationId xmlns:a16="http://schemas.microsoft.com/office/drawing/2014/main" id="{00000000-0008-0000-2100-00009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2" name="Text Box 2">
          <a:extLst>
            <a:ext uri="{FF2B5EF4-FFF2-40B4-BE49-F238E27FC236}">
              <a16:creationId xmlns:a16="http://schemas.microsoft.com/office/drawing/2014/main" id="{00000000-0008-0000-2100-00009A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3" name="Text Box 8">
          <a:extLst>
            <a:ext uri="{FF2B5EF4-FFF2-40B4-BE49-F238E27FC236}">
              <a16:creationId xmlns:a16="http://schemas.microsoft.com/office/drawing/2014/main" id="{00000000-0008-0000-2100-00009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4" name="Text Box 8">
          <a:extLst>
            <a:ext uri="{FF2B5EF4-FFF2-40B4-BE49-F238E27FC236}">
              <a16:creationId xmlns:a16="http://schemas.microsoft.com/office/drawing/2014/main" id="{00000000-0008-0000-2100-00009C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5" name="Text Box 8">
          <a:extLst>
            <a:ext uri="{FF2B5EF4-FFF2-40B4-BE49-F238E27FC236}">
              <a16:creationId xmlns:a16="http://schemas.microsoft.com/office/drawing/2014/main" id="{00000000-0008-0000-2100-00009D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6" name="Text Box 8">
          <a:extLst>
            <a:ext uri="{FF2B5EF4-FFF2-40B4-BE49-F238E27FC236}">
              <a16:creationId xmlns:a16="http://schemas.microsoft.com/office/drawing/2014/main" id="{00000000-0008-0000-2100-00009E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7" name="Text Box 1">
          <a:extLst>
            <a:ext uri="{FF2B5EF4-FFF2-40B4-BE49-F238E27FC236}">
              <a16:creationId xmlns:a16="http://schemas.microsoft.com/office/drawing/2014/main" id="{00000000-0008-0000-2100-00009F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8" name="Text Box 2">
          <a:extLst>
            <a:ext uri="{FF2B5EF4-FFF2-40B4-BE49-F238E27FC236}">
              <a16:creationId xmlns:a16="http://schemas.microsoft.com/office/drawing/2014/main" id="{00000000-0008-0000-2100-0000A0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29" name="Text Box 3">
          <a:extLst>
            <a:ext uri="{FF2B5EF4-FFF2-40B4-BE49-F238E27FC236}">
              <a16:creationId xmlns:a16="http://schemas.microsoft.com/office/drawing/2014/main" id="{00000000-0008-0000-2100-0000A1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0" name="Text Box 4">
          <a:extLst>
            <a:ext uri="{FF2B5EF4-FFF2-40B4-BE49-F238E27FC236}">
              <a16:creationId xmlns:a16="http://schemas.microsoft.com/office/drawing/2014/main" id="{00000000-0008-0000-2100-0000A2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1" name="Text Box 5">
          <a:extLst>
            <a:ext uri="{FF2B5EF4-FFF2-40B4-BE49-F238E27FC236}">
              <a16:creationId xmlns:a16="http://schemas.microsoft.com/office/drawing/2014/main" id="{00000000-0008-0000-2100-0000A3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2" name="Text Box 6">
          <a:extLst>
            <a:ext uri="{FF2B5EF4-FFF2-40B4-BE49-F238E27FC236}">
              <a16:creationId xmlns:a16="http://schemas.microsoft.com/office/drawing/2014/main" id="{00000000-0008-0000-2100-0000A4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3" name="Text Box 8">
          <a:extLst>
            <a:ext uri="{FF2B5EF4-FFF2-40B4-BE49-F238E27FC236}">
              <a16:creationId xmlns:a16="http://schemas.microsoft.com/office/drawing/2014/main" id="{00000000-0008-0000-2100-0000A5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4" name="Text Box 9">
          <a:extLst>
            <a:ext uri="{FF2B5EF4-FFF2-40B4-BE49-F238E27FC236}">
              <a16:creationId xmlns:a16="http://schemas.microsoft.com/office/drawing/2014/main" id="{00000000-0008-0000-2100-0000A6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5" name="Text Box 10">
          <a:extLst>
            <a:ext uri="{FF2B5EF4-FFF2-40B4-BE49-F238E27FC236}">
              <a16:creationId xmlns:a16="http://schemas.microsoft.com/office/drawing/2014/main" id="{00000000-0008-0000-2100-0000A7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6" name="Text Box 1">
          <a:extLst>
            <a:ext uri="{FF2B5EF4-FFF2-40B4-BE49-F238E27FC236}">
              <a16:creationId xmlns:a16="http://schemas.microsoft.com/office/drawing/2014/main" id="{00000000-0008-0000-2100-0000A8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7" name="Text Box 2">
          <a:extLst>
            <a:ext uri="{FF2B5EF4-FFF2-40B4-BE49-F238E27FC236}">
              <a16:creationId xmlns:a16="http://schemas.microsoft.com/office/drawing/2014/main" id="{00000000-0008-0000-2100-0000A9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21</xdr:row>
      <xdr:rowOff>0</xdr:rowOff>
    </xdr:from>
    <xdr:ext cx="114300" cy="285750"/>
    <xdr:sp macro="" textlink="">
      <xdr:nvSpPr>
        <xdr:cNvPr id="938" name="Text Box 8">
          <a:extLst>
            <a:ext uri="{FF2B5EF4-FFF2-40B4-BE49-F238E27FC236}">
              <a16:creationId xmlns:a16="http://schemas.microsoft.com/office/drawing/2014/main" id="{00000000-0008-0000-2100-0000AA030000}"/>
            </a:ext>
          </a:extLst>
        </xdr:cNvPr>
        <xdr:cNvSpPr txBox="1">
          <a:spLocks noChangeArrowheads="1"/>
        </xdr:cNvSpPr>
      </xdr:nvSpPr>
      <xdr:spPr bwMode="auto">
        <a:xfrm>
          <a:off x="1253066"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21</xdr:row>
      <xdr:rowOff>0</xdr:rowOff>
    </xdr:from>
    <xdr:ext cx="114300" cy="285750"/>
    <xdr:sp macro="" textlink="">
      <xdr:nvSpPr>
        <xdr:cNvPr id="939" name="Text Box 8">
          <a:extLst>
            <a:ext uri="{FF2B5EF4-FFF2-40B4-BE49-F238E27FC236}">
              <a16:creationId xmlns:a16="http://schemas.microsoft.com/office/drawing/2014/main" id="{00000000-0008-0000-2100-0000AB030000}"/>
            </a:ext>
          </a:extLst>
        </xdr:cNvPr>
        <xdr:cNvSpPr txBox="1">
          <a:spLocks noChangeArrowheads="1"/>
        </xdr:cNvSpPr>
      </xdr:nvSpPr>
      <xdr:spPr bwMode="auto">
        <a:xfrm>
          <a:off x="124968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10584</xdr:colOff>
      <xdr:row>21</xdr:row>
      <xdr:rowOff>31750</xdr:rowOff>
    </xdr:from>
    <xdr:ext cx="114300" cy="285750"/>
    <xdr:sp macro="" textlink="">
      <xdr:nvSpPr>
        <xdr:cNvPr id="940" name="Text Box 8">
          <a:extLst>
            <a:ext uri="{FF2B5EF4-FFF2-40B4-BE49-F238E27FC236}">
              <a16:creationId xmlns:a16="http://schemas.microsoft.com/office/drawing/2014/main" id="{00000000-0008-0000-2100-0000AC030000}"/>
            </a:ext>
          </a:extLst>
        </xdr:cNvPr>
        <xdr:cNvSpPr txBox="1">
          <a:spLocks noChangeArrowheads="1"/>
        </xdr:cNvSpPr>
      </xdr:nvSpPr>
      <xdr:spPr bwMode="auto">
        <a:xfrm>
          <a:off x="1885104" y="387223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941" name="Text Box 8">
          <a:extLst>
            <a:ext uri="{FF2B5EF4-FFF2-40B4-BE49-F238E27FC236}">
              <a16:creationId xmlns:a16="http://schemas.microsoft.com/office/drawing/2014/main" id="{00000000-0008-0000-2100-0000AD03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21</xdr:row>
      <xdr:rowOff>0</xdr:rowOff>
    </xdr:from>
    <xdr:ext cx="114300" cy="285750"/>
    <xdr:sp macro="" textlink="">
      <xdr:nvSpPr>
        <xdr:cNvPr id="942" name="Text Box 8">
          <a:extLst>
            <a:ext uri="{FF2B5EF4-FFF2-40B4-BE49-F238E27FC236}">
              <a16:creationId xmlns:a16="http://schemas.microsoft.com/office/drawing/2014/main" id="{00000000-0008-0000-2100-0000AE030000}"/>
            </a:ext>
          </a:extLst>
        </xdr:cNvPr>
        <xdr:cNvSpPr txBox="1">
          <a:spLocks noChangeArrowheads="1"/>
        </xdr:cNvSpPr>
      </xdr:nvSpPr>
      <xdr:spPr bwMode="auto">
        <a:xfrm>
          <a:off x="5623560" y="384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43" name="Text Box 8">
          <a:extLst>
            <a:ext uri="{FF2B5EF4-FFF2-40B4-BE49-F238E27FC236}">
              <a16:creationId xmlns:a16="http://schemas.microsoft.com/office/drawing/2014/main" id="{00000000-0008-0000-2100-0000AF030000}"/>
            </a:ext>
          </a:extLst>
        </xdr:cNvPr>
        <xdr:cNvSpPr txBox="1">
          <a:spLocks noChangeArrowheads="1"/>
        </xdr:cNvSpPr>
      </xdr:nvSpPr>
      <xdr:spPr bwMode="auto">
        <a:xfrm>
          <a:off x="12496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4" name="Text Box 1">
          <a:extLst>
            <a:ext uri="{FF2B5EF4-FFF2-40B4-BE49-F238E27FC236}">
              <a16:creationId xmlns:a16="http://schemas.microsoft.com/office/drawing/2014/main" id="{00000000-0008-0000-2100-0000B0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5" name="Text Box 2">
          <a:extLst>
            <a:ext uri="{FF2B5EF4-FFF2-40B4-BE49-F238E27FC236}">
              <a16:creationId xmlns:a16="http://schemas.microsoft.com/office/drawing/2014/main" id="{00000000-0008-0000-2100-0000B1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6" name="Text Box 3">
          <a:extLst>
            <a:ext uri="{FF2B5EF4-FFF2-40B4-BE49-F238E27FC236}">
              <a16:creationId xmlns:a16="http://schemas.microsoft.com/office/drawing/2014/main" id="{00000000-0008-0000-2100-0000B2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7" name="Text Box 4">
          <a:extLst>
            <a:ext uri="{FF2B5EF4-FFF2-40B4-BE49-F238E27FC236}">
              <a16:creationId xmlns:a16="http://schemas.microsoft.com/office/drawing/2014/main" id="{00000000-0008-0000-2100-0000B3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8" name="Text Box 5">
          <a:extLst>
            <a:ext uri="{FF2B5EF4-FFF2-40B4-BE49-F238E27FC236}">
              <a16:creationId xmlns:a16="http://schemas.microsoft.com/office/drawing/2014/main" id="{00000000-0008-0000-2100-0000B4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49" name="Text Box 6">
          <a:extLst>
            <a:ext uri="{FF2B5EF4-FFF2-40B4-BE49-F238E27FC236}">
              <a16:creationId xmlns:a16="http://schemas.microsoft.com/office/drawing/2014/main" id="{00000000-0008-0000-2100-0000B5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0" name="Text Box 8">
          <a:extLst>
            <a:ext uri="{FF2B5EF4-FFF2-40B4-BE49-F238E27FC236}">
              <a16:creationId xmlns:a16="http://schemas.microsoft.com/office/drawing/2014/main" id="{00000000-0008-0000-2100-0000B6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1" name="Text Box 9">
          <a:extLst>
            <a:ext uri="{FF2B5EF4-FFF2-40B4-BE49-F238E27FC236}">
              <a16:creationId xmlns:a16="http://schemas.microsoft.com/office/drawing/2014/main" id="{00000000-0008-0000-2100-0000B7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2" name="Text Box 10">
          <a:extLst>
            <a:ext uri="{FF2B5EF4-FFF2-40B4-BE49-F238E27FC236}">
              <a16:creationId xmlns:a16="http://schemas.microsoft.com/office/drawing/2014/main" id="{00000000-0008-0000-2100-0000B8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3" name="Text Box 1">
          <a:extLst>
            <a:ext uri="{FF2B5EF4-FFF2-40B4-BE49-F238E27FC236}">
              <a16:creationId xmlns:a16="http://schemas.microsoft.com/office/drawing/2014/main" id="{00000000-0008-0000-2100-0000B9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4" name="Text Box 2">
          <a:extLst>
            <a:ext uri="{FF2B5EF4-FFF2-40B4-BE49-F238E27FC236}">
              <a16:creationId xmlns:a16="http://schemas.microsoft.com/office/drawing/2014/main" id="{00000000-0008-0000-2100-0000BA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5" name="Text Box 8">
          <a:extLst>
            <a:ext uri="{FF2B5EF4-FFF2-40B4-BE49-F238E27FC236}">
              <a16:creationId xmlns:a16="http://schemas.microsoft.com/office/drawing/2014/main" id="{00000000-0008-0000-2100-0000BB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6" name="Text Box 8">
          <a:extLst>
            <a:ext uri="{FF2B5EF4-FFF2-40B4-BE49-F238E27FC236}">
              <a16:creationId xmlns:a16="http://schemas.microsoft.com/office/drawing/2014/main" id="{00000000-0008-0000-2100-0000BC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7" name="Text Box 8">
          <a:extLst>
            <a:ext uri="{FF2B5EF4-FFF2-40B4-BE49-F238E27FC236}">
              <a16:creationId xmlns:a16="http://schemas.microsoft.com/office/drawing/2014/main" id="{00000000-0008-0000-2100-0000BD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58" name="Text Box 8">
          <a:extLst>
            <a:ext uri="{FF2B5EF4-FFF2-40B4-BE49-F238E27FC236}">
              <a16:creationId xmlns:a16="http://schemas.microsoft.com/office/drawing/2014/main" id="{00000000-0008-0000-2100-0000BE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xdr:row>
      <xdr:rowOff>0</xdr:rowOff>
    </xdr:from>
    <xdr:ext cx="114300" cy="285750"/>
    <xdr:sp macro="" textlink="">
      <xdr:nvSpPr>
        <xdr:cNvPr id="959" name="Text Box 8">
          <a:extLst>
            <a:ext uri="{FF2B5EF4-FFF2-40B4-BE49-F238E27FC236}">
              <a16:creationId xmlns:a16="http://schemas.microsoft.com/office/drawing/2014/main" id="{00000000-0008-0000-2100-0000BF030000}"/>
            </a:ext>
          </a:extLst>
        </xdr:cNvPr>
        <xdr:cNvSpPr txBox="1">
          <a:spLocks noChangeArrowheads="1"/>
        </xdr:cNvSpPr>
      </xdr:nvSpPr>
      <xdr:spPr bwMode="auto">
        <a:xfrm>
          <a:off x="124968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0" name="Text Box 1">
          <a:extLst>
            <a:ext uri="{FF2B5EF4-FFF2-40B4-BE49-F238E27FC236}">
              <a16:creationId xmlns:a16="http://schemas.microsoft.com/office/drawing/2014/main" id="{00000000-0008-0000-2100-0000C0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1" name="Text Box 2">
          <a:extLst>
            <a:ext uri="{FF2B5EF4-FFF2-40B4-BE49-F238E27FC236}">
              <a16:creationId xmlns:a16="http://schemas.microsoft.com/office/drawing/2014/main" id="{00000000-0008-0000-2100-0000C1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2" name="Text Box 3">
          <a:extLst>
            <a:ext uri="{FF2B5EF4-FFF2-40B4-BE49-F238E27FC236}">
              <a16:creationId xmlns:a16="http://schemas.microsoft.com/office/drawing/2014/main" id="{00000000-0008-0000-2100-0000C2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3" name="Text Box 4">
          <a:extLst>
            <a:ext uri="{FF2B5EF4-FFF2-40B4-BE49-F238E27FC236}">
              <a16:creationId xmlns:a16="http://schemas.microsoft.com/office/drawing/2014/main" id="{00000000-0008-0000-2100-0000C3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4" name="Text Box 5">
          <a:extLst>
            <a:ext uri="{FF2B5EF4-FFF2-40B4-BE49-F238E27FC236}">
              <a16:creationId xmlns:a16="http://schemas.microsoft.com/office/drawing/2014/main" id="{00000000-0008-0000-2100-0000C4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5" name="Text Box 6">
          <a:extLst>
            <a:ext uri="{FF2B5EF4-FFF2-40B4-BE49-F238E27FC236}">
              <a16:creationId xmlns:a16="http://schemas.microsoft.com/office/drawing/2014/main" id="{00000000-0008-0000-2100-0000C5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6" name="Text Box 8">
          <a:extLst>
            <a:ext uri="{FF2B5EF4-FFF2-40B4-BE49-F238E27FC236}">
              <a16:creationId xmlns:a16="http://schemas.microsoft.com/office/drawing/2014/main" id="{00000000-0008-0000-2100-0000C6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7" name="Text Box 9">
          <a:extLst>
            <a:ext uri="{FF2B5EF4-FFF2-40B4-BE49-F238E27FC236}">
              <a16:creationId xmlns:a16="http://schemas.microsoft.com/office/drawing/2014/main" id="{00000000-0008-0000-2100-0000C7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8" name="Text Box 10">
          <a:extLst>
            <a:ext uri="{FF2B5EF4-FFF2-40B4-BE49-F238E27FC236}">
              <a16:creationId xmlns:a16="http://schemas.microsoft.com/office/drawing/2014/main" id="{00000000-0008-0000-2100-0000C8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69" name="Text Box 1">
          <a:extLst>
            <a:ext uri="{FF2B5EF4-FFF2-40B4-BE49-F238E27FC236}">
              <a16:creationId xmlns:a16="http://schemas.microsoft.com/office/drawing/2014/main" id="{00000000-0008-0000-2100-0000C9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0</xdr:rowOff>
    </xdr:from>
    <xdr:ext cx="114300" cy="285750"/>
    <xdr:sp macro="" textlink="">
      <xdr:nvSpPr>
        <xdr:cNvPr id="970" name="Text Box 2">
          <a:extLst>
            <a:ext uri="{FF2B5EF4-FFF2-40B4-BE49-F238E27FC236}">
              <a16:creationId xmlns:a16="http://schemas.microsoft.com/office/drawing/2014/main" id="{00000000-0008-0000-2100-0000CA030000}"/>
            </a:ext>
          </a:extLst>
        </xdr:cNvPr>
        <xdr:cNvSpPr txBox="1">
          <a:spLocks noChangeArrowheads="1"/>
        </xdr:cNvSpPr>
      </xdr:nvSpPr>
      <xdr:spPr bwMode="auto">
        <a:xfrm>
          <a:off x="124968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1862666</xdr:colOff>
      <xdr:row>23</xdr:row>
      <xdr:rowOff>63500</xdr:rowOff>
    </xdr:from>
    <xdr:ext cx="114300" cy="285750"/>
    <xdr:sp macro="" textlink="">
      <xdr:nvSpPr>
        <xdr:cNvPr id="971" name="Text Box 8">
          <a:extLst>
            <a:ext uri="{FF2B5EF4-FFF2-40B4-BE49-F238E27FC236}">
              <a16:creationId xmlns:a16="http://schemas.microsoft.com/office/drawing/2014/main" id="{00000000-0008-0000-2100-0000CB030000}"/>
            </a:ext>
          </a:extLst>
        </xdr:cNvPr>
        <xdr:cNvSpPr txBox="1">
          <a:spLocks noChangeArrowheads="1"/>
        </xdr:cNvSpPr>
      </xdr:nvSpPr>
      <xdr:spPr bwMode="auto">
        <a:xfrm>
          <a:off x="1253066" y="42697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xdr:row>
      <xdr:rowOff>63500</xdr:rowOff>
    </xdr:from>
    <xdr:ext cx="114300" cy="285750"/>
    <xdr:sp macro="" textlink="">
      <xdr:nvSpPr>
        <xdr:cNvPr id="972" name="Text Box 8">
          <a:extLst>
            <a:ext uri="{FF2B5EF4-FFF2-40B4-BE49-F238E27FC236}">
              <a16:creationId xmlns:a16="http://schemas.microsoft.com/office/drawing/2014/main" id="{00000000-0008-0000-2100-0000CC030000}"/>
            </a:ext>
          </a:extLst>
        </xdr:cNvPr>
        <xdr:cNvSpPr txBox="1">
          <a:spLocks noChangeArrowheads="1"/>
        </xdr:cNvSpPr>
      </xdr:nvSpPr>
      <xdr:spPr bwMode="auto">
        <a:xfrm>
          <a:off x="1249680" y="42697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22</xdr:row>
      <xdr:rowOff>0</xdr:rowOff>
    </xdr:from>
    <xdr:ext cx="114300" cy="285750"/>
    <xdr:sp macro="" textlink="">
      <xdr:nvSpPr>
        <xdr:cNvPr id="973" name="Text Box 8">
          <a:extLst>
            <a:ext uri="{FF2B5EF4-FFF2-40B4-BE49-F238E27FC236}">
              <a16:creationId xmlns:a16="http://schemas.microsoft.com/office/drawing/2014/main" id="{00000000-0008-0000-2100-0000CD030000}"/>
            </a:ext>
          </a:extLst>
        </xdr:cNvPr>
        <xdr:cNvSpPr txBox="1">
          <a:spLocks noChangeArrowheads="1"/>
        </xdr:cNvSpPr>
      </xdr:nvSpPr>
      <xdr:spPr bwMode="auto">
        <a:xfrm>
          <a:off x="562356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22</xdr:row>
      <xdr:rowOff>0</xdr:rowOff>
    </xdr:from>
    <xdr:ext cx="114300" cy="285750"/>
    <xdr:sp macro="" textlink="">
      <xdr:nvSpPr>
        <xdr:cNvPr id="974" name="Text Box 8">
          <a:extLst>
            <a:ext uri="{FF2B5EF4-FFF2-40B4-BE49-F238E27FC236}">
              <a16:creationId xmlns:a16="http://schemas.microsoft.com/office/drawing/2014/main" id="{00000000-0008-0000-2100-0000CE030000}"/>
            </a:ext>
          </a:extLst>
        </xdr:cNvPr>
        <xdr:cNvSpPr txBox="1">
          <a:spLocks noChangeArrowheads="1"/>
        </xdr:cNvSpPr>
      </xdr:nvSpPr>
      <xdr:spPr bwMode="auto">
        <a:xfrm>
          <a:off x="5623560" y="4023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23</xdr:row>
      <xdr:rowOff>0</xdr:rowOff>
    </xdr:from>
    <xdr:ext cx="114300" cy="285750"/>
    <xdr:sp macro="" textlink="">
      <xdr:nvSpPr>
        <xdr:cNvPr id="975" name="Text Box 8">
          <a:extLst>
            <a:ext uri="{FF2B5EF4-FFF2-40B4-BE49-F238E27FC236}">
              <a16:creationId xmlns:a16="http://schemas.microsoft.com/office/drawing/2014/main" id="{00000000-0008-0000-2100-0000CF030000}"/>
            </a:ext>
          </a:extLst>
        </xdr:cNvPr>
        <xdr:cNvSpPr txBox="1">
          <a:spLocks noChangeArrowheads="1"/>
        </xdr:cNvSpPr>
      </xdr:nvSpPr>
      <xdr:spPr bwMode="auto">
        <a:xfrm>
          <a:off x="562356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23</xdr:row>
      <xdr:rowOff>0</xdr:rowOff>
    </xdr:from>
    <xdr:ext cx="114300" cy="285750"/>
    <xdr:sp macro="" textlink="">
      <xdr:nvSpPr>
        <xdr:cNvPr id="976" name="Text Box 8">
          <a:extLst>
            <a:ext uri="{FF2B5EF4-FFF2-40B4-BE49-F238E27FC236}">
              <a16:creationId xmlns:a16="http://schemas.microsoft.com/office/drawing/2014/main" id="{00000000-0008-0000-2100-0000D0030000}"/>
            </a:ext>
          </a:extLst>
        </xdr:cNvPr>
        <xdr:cNvSpPr txBox="1">
          <a:spLocks noChangeArrowheads="1"/>
        </xdr:cNvSpPr>
      </xdr:nvSpPr>
      <xdr:spPr bwMode="auto">
        <a:xfrm>
          <a:off x="5623560" y="4206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977" name="Text Box 8">
          <a:extLst>
            <a:ext uri="{FF2B5EF4-FFF2-40B4-BE49-F238E27FC236}">
              <a16:creationId xmlns:a16="http://schemas.microsoft.com/office/drawing/2014/main" id="{00000000-0008-0000-2100-0000D1030000}"/>
            </a:ext>
          </a:extLst>
        </xdr:cNvPr>
        <xdr:cNvSpPr txBox="1">
          <a:spLocks noChangeArrowheads="1"/>
        </xdr:cNvSpPr>
      </xdr:nvSpPr>
      <xdr:spPr bwMode="auto">
        <a:xfrm>
          <a:off x="12496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78" name="Text Box 8">
          <a:extLst>
            <a:ext uri="{FF2B5EF4-FFF2-40B4-BE49-F238E27FC236}">
              <a16:creationId xmlns:a16="http://schemas.microsoft.com/office/drawing/2014/main" id="{00000000-0008-0000-2100-0000D2030000}"/>
            </a:ext>
          </a:extLst>
        </xdr:cNvPr>
        <xdr:cNvSpPr txBox="1">
          <a:spLocks noChangeArrowheads="1"/>
        </xdr:cNvSpPr>
      </xdr:nvSpPr>
      <xdr:spPr bwMode="auto">
        <a:xfrm>
          <a:off x="124968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79" name="Text Box 8">
          <a:extLst>
            <a:ext uri="{FF2B5EF4-FFF2-40B4-BE49-F238E27FC236}">
              <a16:creationId xmlns:a16="http://schemas.microsoft.com/office/drawing/2014/main" id="{00000000-0008-0000-2100-0000D3030000}"/>
            </a:ext>
          </a:extLst>
        </xdr:cNvPr>
        <xdr:cNvSpPr txBox="1">
          <a:spLocks noChangeArrowheads="1"/>
        </xdr:cNvSpPr>
      </xdr:nvSpPr>
      <xdr:spPr bwMode="auto">
        <a:xfrm>
          <a:off x="124968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41</xdr:row>
      <xdr:rowOff>0</xdr:rowOff>
    </xdr:from>
    <xdr:ext cx="114300" cy="285750"/>
    <xdr:sp macro="" textlink="">
      <xdr:nvSpPr>
        <xdr:cNvPr id="980" name="Text Box 8">
          <a:extLst>
            <a:ext uri="{FF2B5EF4-FFF2-40B4-BE49-F238E27FC236}">
              <a16:creationId xmlns:a16="http://schemas.microsoft.com/office/drawing/2014/main" id="{00000000-0008-0000-2100-0000D4030000}"/>
            </a:ext>
          </a:extLst>
        </xdr:cNvPr>
        <xdr:cNvSpPr txBox="1">
          <a:spLocks noChangeArrowheads="1"/>
        </xdr:cNvSpPr>
      </xdr:nvSpPr>
      <xdr:spPr bwMode="auto">
        <a:xfrm>
          <a:off x="124968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40</xdr:row>
      <xdr:rowOff>0</xdr:rowOff>
    </xdr:from>
    <xdr:ext cx="114300" cy="285750"/>
    <xdr:sp macro="" textlink="">
      <xdr:nvSpPr>
        <xdr:cNvPr id="981" name="Text Box 8">
          <a:extLst>
            <a:ext uri="{FF2B5EF4-FFF2-40B4-BE49-F238E27FC236}">
              <a16:creationId xmlns:a16="http://schemas.microsoft.com/office/drawing/2014/main" id="{00000000-0008-0000-2100-0000D5030000}"/>
            </a:ext>
          </a:extLst>
        </xdr:cNvPr>
        <xdr:cNvSpPr txBox="1">
          <a:spLocks noChangeArrowheads="1"/>
        </xdr:cNvSpPr>
      </xdr:nvSpPr>
      <xdr:spPr bwMode="auto">
        <a:xfrm>
          <a:off x="124968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698500</xdr:colOff>
      <xdr:row>40</xdr:row>
      <xdr:rowOff>127000</xdr:rowOff>
    </xdr:from>
    <xdr:ext cx="114300" cy="285750"/>
    <xdr:sp macro="" textlink="">
      <xdr:nvSpPr>
        <xdr:cNvPr id="982" name="Text Box 2">
          <a:extLst>
            <a:ext uri="{FF2B5EF4-FFF2-40B4-BE49-F238E27FC236}">
              <a16:creationId xmlns:a16="http://schemas.microsoft.com/office/drawing/2014/main" id="{00000000-0008-0000-2100-0000D6030000}"/>
            </a:ext>
          </a:extLst>
        </xdr:cNvPr>
        <xdr:cNvSpPr txBox="1">
          <a:spLocks noChangeArrowheads="1"/>
        </xdr:cNvSpPr>
      </xdr:nvSpPr>
      <xdr:spPr bwMode="auto">
        <a:xfrm>
          <a:off x="1871980" y="7442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228600</xdr:colOff>
      <xdr:row>41</xdr:row>
      <xdr:rowOff>152400</xdr:rowOff>
    </xdr:from>
    <xdr:ext cx="114300" cy="285750"/>
    <xdr:sp macro="" textlink="">
      <xdr:nvSpPr>
        <xdr:cNvPr id="983" name="Text Box 8">
          <a:extLst>
            <a:ext uri="{FF2B5EF4-FFF2-40B4-BE49-F238E27FC236}">
              <a16:creationId xmlns:a16="http://schemas.microsoft.com/office/drawing/2014/main" id="{00000000-0008-0000-2100-0000D7030000}"/>
            </a:ext>
          </a:extLst>
        </xdr:cNvPr>
        <xdr:cNvSpPr txBox="1">
          <a:spLocks noChangeArrowheads="1"/>
        </xdr:cNvSpPr>
      </xdr:nvSpPr>
      <xdr:spPr bwMode="auto">
        <a:xfrm>
          <a:off x="2727960" y="765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984" name="Text Box 8">
          <a:extLst>
            <a:ext uri="{FF2B5EF4-FFF2-40B4-BE49-F238E27FC236}">
              <a16:creationId xmlns:a16="http://schemas.microsoft.com/office/drawing/2014/main" id="{00000000-0008-0000-2100-0000D8030000}"/>
            </a:ext>
          </a:extLst>
        </xdr:cNvPr>
        <xdr:cNvSpPr txBox="1">
          <a:spLocks noChangeArrowheads="1"/>
        </xdr:cNvSpPr>
      </xdr:nvSpPr>
      <xdr:spPr bwMode="auto">
        <a:xfrm>
          <a:off x="12496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43</xdr:row>
      <xdr:rowOff>0</xdr:rowOff>
    </xdr:from>
    <xdr:ext cx="114300" cy="285750"/>
    <xdr:sp macro="" textlink="">
      <xdr:nvSpPr>
        <xdr:cNvPr id="985" name="Text Box 8">
          <a:extLst>
            <a:ext uri="{FF2B5EF4-FFF2-40B4-BE49-F238E27FC236}">
              <a16:creationId xmlns:a16="http://schemas.microsoft.com/office/drawing/2014/main" id="{00000000-0008-0000-2100-0000D9030000}"/>
            </a:ext>
          </a:extLst>
        </xdr:cNvPr>
        <xdr:cNvSpPr txBox="1">
          <a:spLocks noChangeArrowheads="1"/>
        </xdr:cNvSpPr>
      </xdr:nvSpPr>
      <xdr:spPr bwMode="auto">
        <a:xfrm>
          <a:off x="124968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42</xdr:row>
      <xdr:rowOff>148167</xdr:rowOff>
    </xdr:from>
    <xdr:ext cx="114300" cy="285750"/>
    <xdr:sp macro="" textlink="">
      <xdr:nvSpPr>
        <xdr:cNvPr id="986" name="Text Box 8">
          <a:extLst>
            <a:ext uri="{FF2B5EF4-FFF2-40B4-BE49-F238E27FC236}">
              <a16:creationId xmlns:a16="http://schemas.microsoft.com/office/drawing/2014/main" id="{00000000-0008-0000-2100-0000DA030000}"/>
            </a:ext>
          </a:extLst>
        </xdr:cNvPr>
        <xdr:cNvSpPr txBox="1">
          <a:spLocks noChangeArrowheads="1"/>
        </xdr:cNvSpPr>
      </xdr:nvSpPr>
      <xdr:spPr bwMode="auto">
        <a:xfrm>
          <a:off x="1249680" y="782912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0</xdr:colOff>
      <xdr:row>41</xdr:row>
      <xdr:rowOff>152400</xdr:rowOff>
    </xdr:from>
    <xdr:ext cx="114300" cy="285750"/>
    <xdr:sp macro="" textlink="">
      <xdr:nvSpPr>
        <xdr:cNvPr id="987" name="Text Box 8">
          <a:extLst>
            <a:ext uri="{FF2B5EF4-FFF2-40B4-BE49-F238E27FC236}">
              <a16:creationId xmlns:a16="http://schemas.microsoft.com/office/drawing/2014/main" id="{00000000-0008-0000-2100-0000DB030000}"/>
            </a:ext>
          </a:extLst>
        </xdr:cNvPr>
        <xdr:cNvSpPr txBox="1">
          <a:spLocks noChangeArrowheads="1"/>
        </xdr:cNvSpPr>
      </xdr:nvSpPr>
      <xdr:spPr bwMode="auto">
        <a:xfrm>
          <a:off x="4373880" y="765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17</xdr:row>
      <xdr:rowOff>0</xdr:rowOff>
    </xdr:from>
    <xdr:ext cx="114300" cy="285750"/>
    <xdr:sp macro="" textlink="">
      <xdr:nvSpPr>
        <xdr:cNvPr id="988" name="Text Box 8">
          <a:extLst>
            <a:ext uri="{FF2B5EF4-FFF2-40B4-BE49-F238E27FC236}">
              <a16:creationId xmlns:a16="http://schemas.microsoft.com/office/drawing/2014/main" id="{00000000-0008-0000-2100-0000DC030000}"/>
            </a:ext>
          </a:extLst>
        </xdr:cNvPr>
        <xdr:cNvSpPr txBox="1">
          <a:spLocks noChangeArrowheads="1"/>
        </xdr:cNvSpPr>
      </xdr:nvSpPr>
      <xdr:spPr bwMode="auto">
        <a:xfrm>
          <a:off x="5623560" y="3108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989" name="Text Box 8">
          <a:extLst>
            <a:ext uri="{FF2B5EF4-FFF2-40B4-BE49-F238E27FC236}">
              <a16:creationId xmlns:a16="http://schemas.microsoft.com/office/drawing/2014/main" id="{00000000-0008-0000-2100-0000DD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990" name="Text Box 8">
          <a:extLst>
            <a:ext uri="{FF2B5EF4-FFF2-40B4-BE49-F238E27FC236}">
              <a16:creationId xmlns:a16="http://schemas.microsoft.com/office/drawing/2014/main" id="{00000000-0008-0000-2100-0000DE03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41</xdr:row>
      <xdr:rowOff>0</xdr:rowOff>
    </xdr:from>
    <xdr:ext cx="114300" cy="285750"/>
    <xdr:sp macro="" textlink="">
      <xdr:nvSpPr>
        <xdr:cNvPr id="991" name="Text Box 8">
          <a:extLst>
            <a:ext uri="{FF2B5EF4-FFF2-40B4-BE49-F238E27FC236}">
              <a16:creationId xmlns:a16="http://schemas.microsoft.com/office/drawing/2014/main" id="{00000000-0008-0000-2100-0000DF030000}"/>
            </a:ext>
          </a:extLst>
        </xdr:cNvPr>
        <xdr:cNvSpPr txBox="1">
          <a:spLocks noChangeArrowheads="1"/>
        </xdr:cNvSpPr>
      </xdr:nvSpPr>
      <xdr:spPr bwMode="auto">
        <a:xfrm>
          <a:off x="562356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2" name="Text Box 1">
          <a:extLst>
            <a:ext uri="{FF2B5EF4-FFF2-40B4-BE49-F238E27FC236}">
              <a16:creationId xmlns:a16="http://schemas.microsoft.com/office/drawing/2014/main" id="{00000000-0008-0000-2100-0000E0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3" name="Text Box 2">
          <a:extLst>
            <a:ext uri="{FF2B5EF4-FFF2-40B4-BE49-F238E27FC236}">
              <a16:creationId xmlns:a16="http://schemas.microsoft.com/office/drawing/2014/main" id="{00000000-0008-0000-2100-0000E1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4" name="Text Box 3">
          <a:extLst>
            <a:ext uri="{FF2B5EF4-FFF2-40B4-BE49-F238E27FC236}">
              <a16:creationId xmlns:a16="http://schemas.microsoft.com/office/drawing/2014/main" id="{00000000-0008-0000-2100-0000E2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5" name="Text Box 4">
          <a:extLst>
            <a:ext uri="{FF2B5EF4-FFF2-40B4-BE49-F238E27FC236}">
              <a16:creationId xmlns:a16="http://schemas.microsoft.com/office/drawing/2014/main" id="{00000000-0008-0000-2100-0000E3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6" name="Text Box 5">
          <a:extLst>
            <a:ext uri="{FF2B5EF4-FFF2-40B4-BE49-F238E27FC236}">
              <a16:creationId xmlns:a16="http://schemas.microsoft.com/office/drawing/2014/main" id="{00000000-0008-0000-2100-0000E4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7" name="Text Box 6">
          <a:extLst>
            <a:ext uri="{FF2B5EF4-FFF2-40B4-BE49-F238E27FC236}">
              <a16:creationId xmlns:a16="http://schemas.microsoft.com/office/drawing/2014/main" id="{00000000-0008-0000-2100-0000E5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8" name="Text Box 8">
          <a:extLst>
            <a:ext uri="{FF2B5EF4-FFF2-40B4-BE49-F238E27FC236}">
              <a16:creationId xmlns:a16="http://schemas.microsoft.com/office/drawing/2014/main" id="{00000000-0008-0000-2100-0000E6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999" name="Text Box 9">
          <a:extLst>
            <a:ext uri="{FF2B5EF4-FFF2-40B4-BE49-F238E27FC236}">
              <a16:creationId xmlns:a16="http://schemas.microsoft.com/office/drawing/2014/main" id="{00000000-0008-0000-2100-0000E7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00" name="Text Box 10">
          <a:extLst>
            <a:ext uri="{FF2B5EF4-FFF2-40B4-BE49-F238E27FC236}">
              <a16:creationId xmlns:a16="http://schemas.microsoft.com/office/drawing/2014/main" id="{00000000-0008-0000-2100-0000E8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01" name="Text Box 1">
          <a:extLst>
            <a:ext uri="{FF2B5EF4-FFF2-40B4-BE49-F238E27FC236}">
              <a16:creationId xmlns:a16="http://schemas.microsoft.com/office/drawing/2014/main" id="{00000000-0008-0000-2100-0000E9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02" name="Text Box 2">
          <a:extLst>
            <a:ext uri="{FF2B5EF4-FFF2-40B4-BE49-F238E27FC236}">
              <a16:creationId xmlns:a16="http://schemas.microsoft.com/office/drawing/2014/main" id="{00000000-0008-0000-2100-0000EA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62</xdr:row>
      <xdr:rowOff>0</xdr:rowOff>
    </xdr:from>
    <xdr:ext cx="114300" cy="285750"/>
    <xdr:sp macro="" textlink="">
      <xdr:nvSpPr>
        <xdr:cNvPr id="1003" name="Text Box 8">
          <a:extLst>
            <a:ext uri="{FF2B5EF4-FFF2-40B4-BE49-F238E27FC236}">
              <a16:creationId xmlns:a16="http://schemas.microsoft.com/office/drawing/2014/main" id="{00000000-0008-0000-2100-0000EB030000}"/>
            </a:ext>
          </a:extLst>
        </xdr:cNvPr>
        <xdr:cNvSpPr txBox="1">
          <a:spLocks noChangeArrowheads="1"/>
        </xdr:cNvSpPr>
      </xdr:nvSpPr>
      <xdr:spPr bwMode="auto">
        <a:xfrm>
          <a:off x="562356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004" name="Text Box 8">
          <a:extLst>
            <a:ext uri="{FF2B5EF4-FFF2-40B4-BE49-F238E27FC236}">
              <a16:creationId xmlns:a16="http://schemas.microsoft.com/office/drawing/2014/main" id="{00000000-0008-0000-2100-0000EC03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05" name="Text Box 8">
          <a:extLst>
            <a:ext uri="{FF2B5EF4-FFF2-40B4-BE49-F238E27FC236}">
              <a16:creationId xmlns:a16="http://schemas.microsoft.com/office/drawing/2014/main" id="{00000000-0008-0000-2100-0000ED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61</xdr:row>
      <xdr:rowOff>0</xdr:rowOff>
    </xdr:from>
    <xdr:ext cx="114300" cy="285750"/>
    <xdr:sp macro="" textlink="">
      <xdr:nvSpPr>
        <xdr:cNvPr id="1006" name="Text Box 8">
          <a:extLst>
            <a:ext uri="{FF2B5EF4-FFF2-40B4-BE49-F238E27FC236}">
              <a16:creationId xmlns:a16="http://schemas.microsoft.com/office/drawing/2014/main" id="{00000000-0008-0000-2100-0000EE030000}"/>
            </a:ext>
          </a:extLst>
        </xdr:cNvPr>
        <xdr:cNvSpPr txBox="1">
          <a:spLocks noChangeArrowheads="1"/>
        </xdr:cNvSpPr>
      </xdr:nvSpPr>
      <xdr:spPr bwMode="auto">
        <a:xfrm>
          <a:off x="5623560" y="11155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007" name="Text Box 8">
          <a:extLst>
            <a:ext uri="{FF2B5EF4-FFF2-40B4-BE49-F238E27FC236}">
              <a16:creationId xmlns:a16="http://schemas.microsoft.com/office/drawing/2014/main" id="{00000000-0008-0000-2100-0000EF03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08" name="Text Box 8">
          <a:extLst>
            <a:ext uri="{FF2B5EF4-FFF2-40B4-BE49-F238E27FC236}">
              <a16:creationId xmlns:a16="http://schemas.microsoft.com/office/drawing/2014/main" id="{00000000-0008-0000-2100-0000F0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09" name="Text Box 8">
          <a:extLst>
            <a:ext uri="{FF2B5EF4-FFF2-40B4-BE49-F238E27FC236}">
              <a16:creationId xmlns:a16="http://schemas.microsoft.com/office/drawing/2014/main" id="{00000000-0008-0000-2100-0000F103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0" name="Text Box 1">
          <a:extLst>
            <a:ext uri="{FF2B5EF4-FFF2-40B4-BE49-F238E27FC236}">
              <a16:creationId xmlns:a16="http://schemas.microsoft.com/office/drawing/2014/main" id="{00000000-0008-0000-2100-0000F2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1" name="Text Box 2">
          <a:extLst>
            <a:ext uri="{FF2B5EF4-FFF2-40B4-BE49-F238E27FC236}">
              <a16:creationId xmlns:a16="http://schemas.microsoft.com/office/drawing/2014/main" id="{00000000-0008-0000-2100-0000F3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2" name="Text Box 3">
          <a:extLst>
            <a:ext uri="{FF2B5EF4-FFF2-40B4-BE49-F238E27FC236}">
              <a16:creationId xmlns:a16="http://schemas.microsoft.com/office/drawing/2014/main" id="{00000000-0008-0000-2100-0000F4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3" name="Text Box 4">
          <a:extLst>
            <a:ext uri="{FF2B5EF4-FFF2-40B4-BE49-F238E27FC236}">
              <a16:creationId xmlns:a16="http://schemas.microsoft.com/office/drawing/2014/main" id="{00000000-0008-0000-2100-0000F5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4" name="Text Box 5">
          <a:extLst>
            <a:ext uri="{FF2B5EF4-FFF2-40B4-BE49-F238E27FC236}">
              <a16:creationId xmlns:a16="http://schemas.microsoft.com/office/drawing/2014/main" id="{00000000-0008-0000-2100-0000F6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5" name="Text Box 6">
          <a:extLst>
            <a:ext uri="{FF2B5EF4-FFF2-40B4-BE49-F238E27FC236}">
              <a16:creationId xmlns:a16="http://schemas.microsoft.com/office/drawing/2014/main" id="{00000000-0008-0000-2100-0000F7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6" name="Text Box 8">
          <a:extLst>
            <a:ext uri="{FF2B5EF4-FFF2-40B4-BE49-F238E27FC236}">
              <a16:creationId xmlns:a16="http://schemas.microsoft.com/office/drawing/2014/main" id="{00000000-0008-0000-2100-0000F8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7" name="Text Box 9">
          <a:extLst>
            <a:ext uri="{FF2B5EF4-FFF2-40B4-BE49-F238E27FC236}">
              <a16:creationId xmlns:a16="http://schemas.microsoft.com/office/drawing/2014/main" id="{00000000-0008-0000-2100-0000F9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8" name="Text Box 10">
          <a:extLst>
            <a:ext uri="{FF2B5EF4-FFF2-40B4-BE49-F238E27FC236}">
              <a16:creationId xmlns:a16="http://schemas.microsoft.com/office/drawing/2014/main" id="{00000000-0008-0000-2100-0000FA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19" name="Text Box 1">
          <a:extLst>
            <a:ext uri="{FF2B5EF4-FFF2-40B4-BE49-F238E27FC236}">
              <a16:creationId xmlns:a16="http://schemas.microsoft.com/office/drawing/2014/main" id="{00000000-0008-0000-2100-0000FB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20" name="Text Box 2">
          <a:extLst>
            <a:ext uri="{FF2B5EF4-FFF2-40B4-BE49-F238E27FC236}">
              <a16:creationId xmlns:a16="http://schemas.microsoft.com/office/drawing/2014/main" id="{00000000-0008-0000-2100-0000FC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63</xdr:row>
      <xdr:rowOff>0</xdr:rowOff>
    </xdr:from>
    <xdr:ext cx="114300" cy="285750"/>
    <xdr:sp macro="" textlink="">
      <xdr:nvSpPr>
        <xdr:cNvPr id="1021" name="Text Box 8">
          <a:extLst>
            <a:ext uri="{FF2B5EF4-FFF2-40B4-BE49-F238E27FC236}">
              <a16:creationId xmlns:a16="http://schemas.microsoft.com/office/drawing/2014/main" id="{00000000-0008-0000-2100-0000FD030000}"/>
            </a:ext>
          </a:extLst>
        </xdr:cNvPr>
        <xdr:cNvSpPr txBox="1">
          <a:spLocks noChangeArrowheads="1"/>
        </xdr:cNvSpPr>
      </xdr:nvSpPr>
      <xdr:spPr bwMode="auto">
        <a:xfrm>
          <a:off x="562356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022" name="Text Box 8">
          <a:extLst>
            <a:ext uri="{FF2B5EF4-FFF2-40B4-BE49-F238E27FC236}">
              <a16:creationId xmlns:a16="http://schemas.microsoft.com/office/drawing/2014/main" id="{00000000-0008-0000-2100-0000FE03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23" name="Text Box 8">
          <a:extLst>
            <a:ext uri="{FF2B5EF4-FFF2-40B4-BE49-F238E27FC236}">
              <a16:creationId xmlns:a16="http://schemas.microsoft.com/office/drawing/2014/main" id="{00000000-0008-0000-2100-0000FF03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61</xdr:row>
      <xdr:rowOff>0</xdr:rowOff>
    </xdr:from>
    <xdr:ext cx="114300" cy="285750"/>
    <xdr:sp macro="" textlink="">
      <xdr:nvSpPr>
        <xdr:cNvPr id="1024" name="Text Box 8">
          <a:extLst>
            <a:ext uri="{FF2B5EF4-FFF2-40B4-BE49-F238E27FC236}">
              <a16:creationId xmlns:a16="http://schemas.microsoft.com/office/drawing/2014/main" id="{00000000-0008-0000-2100-000000040000}"/>
            </a:ext>
          </a:extLst>
        </xdr:cNvPr>
        <xdr:cNvSpPr txBox="1">
          <a:spLocks noChangeArrowheads="1"/>
        </xdr:cNvSpPr>
      </xdr:nvSpPr>
      <xdr:spPr bwMode="auto">
        <a:xfrm>
          <a:off x="5623560" y="11155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025" name="Text Box 8">
          <a:extLst>
            <a:ext uri="{FF2B5EF4-FFF2-40B4-BE49-F238E27FC236}">
              <a16:creationId xmlns:a16="http://schemas.microsoft.com/office/drawing/2014/main" id="{00000000-0008-0000-2100-00000104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26" name="Text Box 8">
          <a:extLst>
            <a:ext uri="{FF2B5EF4-FFF2-40B4-BE49-F238E27FC236}">
              <a16:creationId xmlns:a16="http://schemas.microsoft.com/office/drawing/2014/main" id="{00000000-0008-0000-2100-000002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27" name="Text Box 8">
          <a:extLst>
            <a:ext uri="{FF2B5EF4-FFF2-40B4-BE49-F238E27FC236}">
              <a16:creationId xmlns:a16="http://schemas.microsoft.com/office/drawing/2014/main" id="{00000000-0008-0000-2100-000003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28" name="Text Box 1">
          <a:extLst>
            <a:ext uri="{FF2B5EF4-FFF2-40B4-BE49-F238E27FC236}">
              <a16:creationId xmlns:a16="http://schemas.microsoft.com/office/drawing/2014/main" id="{00000000-0008-0000-2100-000004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29" name="Text Box 2">
          <a:extLst>
            <a:ext uri="{FF2B5EF4-FFF2-40B4-BE49-F238E27FC236}">
              <a16:creationId xmlns:a16="http://schemas.microsoft.com/office/drawing/2014/main" id="{00000000-0008-0000-2100-000005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0" name="Text Box 3">
          <a:extLst>
            <a:ext uri="{FF2B5EF4-FFF2-40B4-BE49-F238E27FC236}">
              <a16:creationId xmlns:a16="http://schemas.microsoft.com/office/drawing/2014/main" id="{00000000-0008-0000-2100-000006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1" name="Text Box 4">
          <a:extLst>
            <a:ext uri="{FF2B5EF4-FFF2-40B4-BE49-F238E27FC236}">
              <a16:creationId xmlns:a16="http://schemas.microsoft.com/office/drawing/2014/main" id="{00000000-0008-0000-2100-000007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2" name="Text Box 5">
          <a:extLst>
            <a:ext uri="{FF2B5EF4-FFF2-40B4-BE49-F238E27FC236}">
              <a16:creationId xmlns:a16="http://schemas.microsoft.com/office/drawing/2014/main" id="{00000000-0008-0000-2100-000008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3" name="Text Box 6">
          <a:extLst>
            <a:ext uri="{FF2B5EF4-FFF2-40B4-BE49-F238E27FC236}">
              <a16:creationId xmlns:a16="http://schemas.microsoft.com/office/drawing/2014/main" id="{00000000-0008-0000-2100-000009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4" name="Text Box 8">
          <a:extLst>
            <a:ext uri="{FF2B5EF4-FFF2-40B4-BE49-F238E27FC236}">
              <a16:creationId xmlns:a16="http://schemas.microsoft.com/office/drawing/2014/main" id="{00000000-0008-0000-2100-00000A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5" name="Text Box 9">
          <a:extLst>
            <a:ext uri="{FF2B5EF4-FFF2-40B4-BE49-F238E27FC236}">
              <a16:creationId xmlns:a16="http://schemas.microsoft.com/office/drawing/2014/main" id="{00000000-0008-0000-2100-00000B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6" name="Text Box 10">
          <a:extLst>
            <a:ext uri="{FF2B5EF4-FFF2-40B4-BE49-F238E27FC236}">
              <a16:creationId xmlns:a16="http://schemas.microsoft.com/office/drawing/2014/main" id="{00000000-0008-0000-2100-00000C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7" name="Text Box 1">
          <a:extLst>
            <a:ext uri="{FF2B5EF4-FFF2-40B4-BE49-F238E27FC236}">
              <a16:creationId xmlns:a16="http://schemas.microsoft.com/office/drawing/2014/main" id="{00000000-0008-0000-2100-00000D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38" name="Text Box 2">
          <a:extLst>
            <a:ext uri="{FF2B5EF4-FFF2-40B4-BE49-F238E27FC236}">
              <a16:creationId xmlns:a16="http://schemas.microsoft.com/office/drawing/2014/main" id="{00000000-0008-0000-2100-00000E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63</xdr:row>
      <xdr:rowOff>0</xdr:rowOff>
    </xdr:from>
    <xdr:ext cx="114300" cy="285750"/>
    <xdr:sp macro="" textlink="">
      <xdr:nvSpPr>
        <xdr:cNvPr id="1039" name="Text Box 8">
          <a:extLst>
            <a:ext uri="{FF2B5EF4-FFF2-40B4-BE49-F238E27FC236}">
              <a16:creationId xmlns:a16="http://schemas.microsoft.com/office/drawing/2014/main" id="{00000000-0008-0000-2100-00000F040000}"/>
            </a:ext>
          </a:extLst>
        </xdr:cNvPr>
        <xdr:cNvSpPr txBox="1">
          <a:spLocks noChangeArrowheads="1"/>
        </xdr:cNvSpPr>
      </xdr:nvSpPr>
      <xdr:spPr bwMode="auto">
        <a:xfrm>
          <a:off x="562356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17</xdr:row>
      <xdr:rowOff>0</xdr:rowOff>
    </xdr:from>
    <xdr:ext cx="114300" cy="285750"/>
    <xdr:sp macro="" textlink="">
      <xdr:nvSpPr>
        <xdr:cNvPr id="1040" name="Text Box 8">
          <a:extLst>
            <a:ext uri="{FF2B5EF4-FFF2-40B4-BE49-F238E27FC236}">
              <a16:creationId xmlns:a16="http://schemas.microsoft.com/office/drawing/2014/main" id="{00000000-0008-0000-2100-000010040000}"/>
            </a:ext>
          </a:extLst>
        </xdr:cNvPr>
        <xdr:cNvSpPr txBox="1">
          <a:spLocks noChangeArrowheads="1"/>
        </xdr:cNvSpPr>
      </xdr:nvSpPr>
      <xdr:spPr bwMode="auto">
        <a:xfrm>
          <a:off x="5623560" y="3108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41" name="Text Box 8">
          <a:extLst>
            <a:ext uri="{FF2B5EF4-FFF2-40B4-BE49-F238E27FC236}">
              <a16:creationId xmlns:a16="http://schemas.microsoft.com/office/drawing/2014/main" id="{00000000-0008-0000-2100-000011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41</xdr:row>
      <xdr:rowOff>0</xdr:rowOff>
    </xdr:from>
    <xdr:ext cx="114300" cy="285750"/>
    <xdr:sp macro="" textlink="">
      <xdr:nvSpPr>
        <xdr:cNvPr id="1042" name="Text Box 8">
          <a:extLst>
            <a:ext uri="{FF2B5EF4-FFF2-40B4-BE49-F238E27FC236}">
              <a16:creationId xmlns:a16="http://schemas.microsoft.com/office/drawing/2014/main" id="{00000000-0008-0000-2100-000012040000}"/>
            </a:ext>
          </a:extLst>
        </xdr:cNvPr>
        <xdr:cNvSpPr txBox="1">
          <a:spLocks noChangeArrowheads="1"/>
        </xdr:cNvSpPr>
      </xdr:nvSpPr>
      <xdr:spPr bwMode="auto">
        <a:xfrm>
          <a:off x="5623560" y="74980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43" name="Text Box 1">
          <a:extLst>
            <a:ext uri="{FF2B5EF4-FFF2-40B4-BE49-F238E27FC236}">
              <a16:creationId xmlns:a16="http://schemas.microsoft.com/office/drawing/2014/main" id="{00000000-0008-0000-2100-000013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44" name="Text Box 2">
          <a:extLst>
            <a:ext uri="{FF2B5EF4-FFF2-40B4-BE49-F238E27FC236}">
              <a16:creationId xmlns:a16="http://schemas.microsoft.com/office/drawing/2014/main" id="{00000000-0008-0000-2100-000014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45" name="Text Box 3">
          <a:extLst>
            <a:ext uri="{FF2B5EF4-FFF2-40B4-BE49-F238E27FC236}">
              <a16:creationId xmlns:a16="http://schemas.microsoft.com/office/drawing/2014/main" id="{00000000-0008-0000-2100-000015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46" name="Text Box 4">
          <a:extLst>
            <a:ext uri="{FF2B5EF4-FFF2-40B4-BE49-F238E27FC236}">
              <a16:creationId xmlns:a16="http://schemas.microsoft.com/office/drawing/2014/main" id="{00000000-0008-0000-2100-000016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47" name="Text Box 5">
          <a:extLst>
            <a:ext uri="{FF2B5EF4-FFF2-40B4-BE49-F238E27FC236}">
              <a16:creationId xmlns:a16="http://schemas.microsoft.com/office/drawing/2014/main" id="{00000000-0008-0000-2100-000017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48" name="Text Box 6">
          <a:extLst>
            <a:ext uri="{FF2B5EF4-FFF2-40B4-BE49-F238E27FC236}">
              <a16:creationId xmlns:a16="http://schemas.microsoft.com/office/drawing/2014/main" id="{00000000-0008-0000-2100-000018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49" name="Text Box 8">
          <a:extLst>
            <a:ext uri="{FF2B5EF4-FFF2-40B4-BE49-F238E27FC236}">
              <a16:creationId xmlns:a16="http://schemas.microsoft.com/office/drawing/2014/main" id="{00000000-0008-0000-2100-000019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50" name="Text Box 9">
          <a:extLst>
            <a:ext uri="{FF2B5EF4-FFF2-40B4-BE49-F238E27FC236}">
              <a16:creationId xmlns:a16="http://schemas.microsoft.com/office/drawing/2014/main" id="{00000000-0008-0000-2100-00001A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51" name="Text Box 10">
          <a:extLst>
            <a:ext uri="{FF2B5EF4-FFF2-40B4-BE49-F238E27FC236}">
              <a16:creationId xmlns:a16="http://schemas.microsoft.com/office/drawing/2014/main" id="{00000000-0008-0000-2100-00001B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52" name="Text Box 1">
          <a:extLst>
            <a:ext uri="{FF2B5EF4-FFF2-40B4-BE49-F238E27FC236}">
              <a16:creationId xmlns:a16="http://schemas.microsoft.com/office/drawing/2014/main" id="{00000000-0008-0000-2100-00001C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053" name="Text Box 2">
          <a:extLst>
            <a:ext uri="{FF2B5EF4-FFF2-40B4-BE49-F238E27FC236}">
              <a16:creationId xmlns:a16="http://schemas.microsoft.com/office/drawing/2014/main" id="{00000000-0008-0000-2100-00001D04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62</xdr:row>
      <xdr:rowOff>0</xdr:rowOff>
    </xdr:from>
    <xdr:ext cx="114300" cy="285750"/>
    <xdr:sp macro="" textlink="">
      <xdr:nvSpPr>
        <xdr:cNvPr id="1054" name="Text Box 8">
          <a:extLst>
            <a:ext uri="{FF2B5EF4-FFF2-40B4-BE49-F238E27FC236}">
              <a16:creationId xmlns:a16="http://schemas.microsoft.com/office/drawing/2014/main" id="{00000000-0008-0000-2100-00001E040000}"/>
            </a:ext>
          </a:extLst>
        </xdr:cNvPr>
        <xdr:cNvSpPr txBox="1">
          <a:spLocks noChangeArrowheads="1"/>
        </xdr:cNvSpPr>
      </xdr:nvSpPr>
      <xdr:spPr bwMode="auto">
        <a:xfrm>
          <a:off x="5623560" y="11338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055" name="Text Box 8">
          <a:extLst>
            <a:ext uri="{FF2B5EF4-FFF2-40B4-BE49-F238E27FC236}">
              <a16:creationId xmlns:a16="http://schemas.microsoft.com/office/drawing/2014/main" id="{00000000-0008-0000-2100-00001F04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56" name="Text Box 8">
          <a:extLst>
            <a:ext uri="{FF2B5EF4-FFF2-40B4-BE49-F238E27FC236}">
              <a16:creationId xmlns:a16="http://schemas.microsoft.com/office/drawing/2014/main" id="{00000000-0008-0000-2100-000020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61</xdr:row>
      <xdr:rowOff>0</xdr:rowOff>
    </xdr:from>
    <xdr:ext cx="114300" cy="285750"/>
    <xdr:sp macro="" textlink="">
      <xdr:nvSpPr>
        <xdr:cNvPr id="1057" name="Text Box 8">
          <a:extLst>
            <a:ext uri="{FF2B5EF4-FFF2-40B4-BE49-F238E27FC236}">
              <a16:creationId xmlns:a16="http://schemas.microsoft.com/office/drawing/2014/main" id="{00000000-0008-0000-2100-000021040000}"/>
            </a:ext>
          </a:extLst>
        </xdr:cNvPr>
        <xdr:cNvSpPr txBox="1">
          <a:spLocks noChangeArrowheads="1"/>
        </xdr:cNvSpPr>
      </xdr:nvSpPr>
      <xdr:spPr bwMode="auto">
        <a:xfrm>
          <a:off x="5623560" y="11155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058" name="Text Box 8">
          <a:extLst>
            <a:ext uri="{FF2B5EF4-FFF2-40B4-BE49-F238E27FC236}">
              <a16:creationId xmlns:a16="http://schemas.microsoft.com/office/drawing/2014/main" id="{00000000-0008-0000-2100-00002204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63500</xdr:rowOff>
    </xdr:from>
    <xdr:ext cx="114300" cy="285750"/>
    <xdr:sp macro="" textlink="">
      <xdr:nvSpPr>
        <xdr:cNvPr id="1059" name="Text Box 8">
          <a:extLst>
            <a:ext uri="{FF2B5EF4-FFF2-40B4-BE49-F238E27FC236}">
              <a16:creationId xmlns:a16="http://schemas.microsoft.com/office/drawing/2014/main" id="{00000000-0008-0000-2100-000023040000}"/>
            </a:ext>
          </a:extLst>
        </xdr:cNvPr>
        <xdr:cNvSpPr txBox="1">
          <a:spLocks noChangeArrowheads="1"/>
        </xdr:cNvSpPr>
      </xdr:nvSpPr>
      <xdr:spPr bwMode="auto">
        <a:xfrm>
          <a:off x="5623560" y="77444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63500</xdr:rowOff>
    </xdr:from>
    <xdr:ext cx="114300" cy="285750"/>
    <xdr:sp macro="" textlink="">
      <xdr:nvSpPr>
        <xdr:cNvPr id="1060" name="Text Box 8">
          <a:extLst>
            <a:ext uri="{FF2B5EF4-FFF2-40B4-BE49-F238E27FC236}">
              <a16:creationId xmlns:a16="http://schemas.microsoft.com/office/drawing/2014/main" id="{00000000-0008-0000-2100-000024040000}"/>
            </a:ext>
          </a:extLst>
        </xdr:cNvPr>
        <xdr:cNvSpPr txBox="1">
          <a:spLocks noChangeArrowheads="1"/>
        </xdr:cNvSpPr>
      </xdr:nvSpPr>
      <xdr:spPr bwMode="auto">
        <a:xfrm>
          <a:off x="5623560" y="77444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1" name="Text Box 1">
          <a:extLst>
            <a:ext uri="{FF2B5EF4-FFF2-40B4-BE49-F238E27FC236}">
              <a16:creationId xmlns:a16="http://schemas.microsoft.com/office/drawing/2014/main" id="{00000000-0008-0000-2100-000025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2" name="Text Box 2">
          <a:extLst>
            <a:ext uri="{FF2B5EF4-FFF2-40B4-BE49-F238E27FC236}">
              <a16:creationId xmlns:a16="http://schemas.microsoft.com/office/drawing/2014/main" id="{00000000-0008-0000-2100-000026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3" name="Text Box 3">
          <a:extLst>
            <a:ext uri="{FF2B5EF4-FFF2-40B4-BE49-F238E27FC236}">
              <a16:creationId xmlns:a16="http://schemas.microsoft.com/office/drawing/2014/main" id="{00000000-0008-0000-2100-000027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4" name="Text Box 4">
          <a:extLst>
            <a:ext uri="{FF2B5EF4-FFF2-40B4-BE49-F238E27FC236}">
              <a16:creationId xmlns:a16="http://schemas.microsoft.com/office/drawing/2014/main" id="{00000000-0008-0000-2100-000028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5" name="Text Box 5">
          <a:extLst>
            <a:ext uri="{FF2B5EF4-FFF2-40B4-BE49-F238E27FC236}">
              <a16:creationId xmlns:a16="http://schemas.microsoft.com/office/drawing/2014/main" id="{00000000-0008-0000-2100-000029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6" name="Text Box 6">
          <a:extLst>
            <a:ext uri="{FF2B5EF4-FFF2-40B4-BE49-F238E27FC236}">
              <a16:creationId xmlns:a16="http://schemas.microsoft.com/office/drawing/2014/main" id="{00000000-0008-0000-2100-00002A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7" name="Text Box 8">
          <a:extLst>
            <a:ext uri="{FF2B5EF4-FFF2-40B4-BE49-F238E27FC236}">
              <a16:creationId xmlns:a16="http://schemas.microsoft.com/office/drawing/2014/main" id="{00000000-0008-0000-2100-00002B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8" name="Text Box 9">
          <a:extLst>
            <a:ext uri="{FF2B5EF4-FFF2-40B4-BE49-F238E27FC236}">
              <a16:creationId xmlns:a16="http://schemas.microsoft.com/office/drawing/2014/main" id="{00000000-0008-0000-2100-00002C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69" name="Text Box 10">
          <a:extLst>
            <a:ext uri="{FF2B5EF4-FFF2-40B4-BE49-F238E27FC236}">
              <a16:creationId xmlns:a16="http://schemas.microsoft.com/office/drawing/2014/main" id="{00000000-0008-0000-2100-00002D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70" name="Text Box 1">
          <a:extLst>
            <a:ext uri="{FF2B5EF4-FFF2-40B4-BE49-F238E27FC236}">
              <a16:creationId xmlns:a16="http://schemas.microsoft.com/office/drawing/2014/main" id="{00000000-0008-0000-2100-00002E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71" name="Text Box 2">
          <a:extLst>
            <a:ext uri="{FF2B5EF4-FFF2-40B4-BE49-F238E27FC236}">
              <a16:creationId xmlns:a16="http://schemas.microsoft.com/office/drawing/2014/main" id="{00000000-0008-0000-2100-00002F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63</xdr:row>
      <xdr:rowOff>0</xdr:rowOff>
    </xdr:from>
    <xdr:ext cx="114300" cy="285750"/>
    <xdr:sp macro="" textlink="">
      <xdr:nvSpPr>
        <xdr:cNvPr id="1072" name="Text Box 8">
          <a:extLst>
            <a:ext uri="{FF2B5EF4-FFF2-40B4-BE49-F238E27FC236}">
              <a16:creationId xmlns:a16="http://schemas.microsoft.com/office/drawing/2014/main" id="{00000000-0008-0000-2100-000030040000}"/>
            </a:ext>
          </a:extLst>
        </xdr:cNvPr>
        <xdr:cNvSpPr txBox="1">
          <a:spLocks noChangeArrowheads="1"/>
        </xdr:cNvSpPr>
      </xdr:nvSpPr>
      <xdr:spPr bwMode="auto">
        <a:xfrm>
          <a:off x="562356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073" name="Text Box 8">
          <a:extLst>
            <a:ext uri="{FF2B5EF4-FFF2-40B4-BE49-F238E27FC236}">
              <a16:creationId xmlns:a16="http://schemas.microsoft.com/office/drawing/2014/main" id="{00000000-0008-0000-2100-00003104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74" name="Text Box 8">
          <a:extLst>
            <a:ext uri="{FF2B5EF4-FFF2-40B4-BE49-F238E27FC236}">
              <a16:creationId xmlns:a16="http://schemas.microsoft.com/office/drawing/2014/main" id="{00000000-0008-0000-2100-000032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31750</xdr:rowOff>
    </xdr:from>
    <xdr:ext cx="114300" cy="285750"/>
    <xdr:sp macro="" textlink="">
      <xdr:nvSpPr>
        <xdr:cNvPr id="1075" name="Text Box 8">
          <a:extLst>
            <a:ext uri="{FF2B5EF4-FFF2-40B4-BE49-F238E27FC236}">
              <a16:creationId xmlns:a16="http://schemas.microsoft.com/office/drawing/2014/main" id="{00000000-0008-0000-2100-000033040000}"/>
            </a:ext>
          </a:extLst>
        </xdr:cNvPr>
        <xdr:cNvSpPr txBox="1">
          <a:spLocks noChangeArrowheads="1"/>
        </xdr:cNvSpPr>
      </xdr:nvSpPr>
      <xdr:spPr bwMode="auto">
        <a:xfrm>
          <a:off x="5623560" y="368935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76" name="Text Box 1">
          <a:extLst>
            <a:ext uri="{FF2B5EF4-FFF2-40B4-BE49-F238E27FC236}">
              <a16:creationId xmlns:a16="http://schemas.microsoft.com/office/drawing/2014/main" id="{00000000-0008-0000-2100-000034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77" name="Text Box 2">
          <a:extLst>
            <a:ext uri="{FF2B5EF4-FFF2-40B4-BE49-F238E27FC236}">
              <a16:creationId xmlns:a16="http://schemas.microsoft.com/office/drawing/2014/main" id="{00000000-0008-0000-2100-000035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78" name="Text Box 3">
          <a:extLst>
            <a:ext uri="{FF2B5EF4-FFF2-40B4-BE49-F238E27FC236}">
              <a16:creationId xmlns:a16="http://schemas.microsoft.com/office/drawing/2014/main" id="{00000000-0008-0000-2100-000036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79" name="Text Box 4">
          <a:extLst>
            <a:ext uri="{FF2B5EF4-FFF2-40B4-BE49-F238E27FC236}">
              <a16:creationId xmlns:a16="http://schemas.microsoft.com/office/drawing/2014/main" id="{00000000-0008-0000-2100-000037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0" name="Text Box 5">
          <a:extLst>
            <a:ext uri="{FF2B5EF4-FFF2-40B4-BE49-F238E27FC236}">
              <a16:creationId xmlns:a16="http://schemas.microsoft.com/office/drawing/2014/main" id="{00000000-0008-0000-2100-000038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1" name="Text Box 6">
          <a:extLst>
            <a:ext uri="{FF2B5EF4-FFF2-40B4-BE49-F238E27FC236}">
              <a16:creationId xmlns:a16="http://schemas.microsoft.com/office/drawing/2014/main" id="{00000000-0008-0000-2100-000039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2" name="Text Box 8">
          <a:extLst>
            <a:ext uri="{FF2B5EF4-FFF2-40B4-BE49-F238E27FC236}">
              <a16:creationId xmlns:a16="http://schemas.microsoft.com/office/drawing/2014/main" id="{00000000-0008-0000-2100-00003A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3" name="Text Box 9">
          <a:extLst>
            <a:ext uri="{FF2B5EF4-FFF2-40B4-BE49-F238E27FC236}">
              <a16:creationId xmlns:a16="http://schemas.microsoft.com/office/drawing/2014/main" id="{00000000-0008-0000-2100-00003B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4" name="Text Box 10">
          <a:extLst>
            <a:ext uri="{FF2B5EF4-FFF2-40B4-BE49-F238E27FC236}">
              <a16:creationId xmlns:a16="http://schemas.microsoft.com/office/drawing/2014/main" id="{00000000-0008-0000-2100-00003C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5" name="Text Box 1">
          <a:extLst>
            <a:ext uri="{FF2B5EF4-FFF2-40B4-BE49-F238E27FC236}">
              <a16:creationId xmlns:a16="http://schemas.microsoft.com/office/drawing/2014/main" id="{00000000-0008-0000-2100-00003D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61</xdr:row>
      <xdr:rowOff>127000</xdr:rowOff>
    </xdr:from>
    <xdr:ext cx="114300" cy="285750"/>
    <xdr:sp macro="" textlink="">
      <xdr:nvSpPr>
        <xdr:cNvPr id="1086" name="Text Box 2">
          <a:extLst>
            <a:ext uri="{FF2B5EF4-FFF2-40B4-BE49-F238E27FC236}">
              <a16:creationId xmlns:a16="http://schemas.microsoft.com/office/drawing/2014/main" id="{00000000-0008-0000-2100-00003E040000}"/>
            </a:ext>
          </a:extLst>
        </xdr:cNvPr>
        <xdr:cNvSpPr txBox="1">
          <a:spLocks noChangeArrowheads="1"/>
        </xdr:cNvSpPr>
      </xdr:nvSpPr>
      <xdr:spPr bwMode="auto">
        <a:xfrm>
          <a:off x="5623560" y="11282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63</xdr:row>
      <xdr:rowOff>0</xdr:rowOff>
    </xdr:from>
    <xdr:ext cx="114300" cy="285750"/>
    <xdr:sp macro="" textlink="">
      <xdr:nvSpPr>
        <xdr:cNvPr id="1087" name="Text Box 8">
          <a:extLst>
            <a:ext uri="{FF2B5EF4-FFF2-40B4-BE49-F238E27FC236}">
              <a16:creationId xmlns:a16="http://schemas.microsoft.com/office/drawing/2014/main" id="{00000000-0008-0000-2100-00003F040000}"/>
            </a:ext>
          </a:extLst>
        </xdr:cNvPr>
        <xdr:cNvSpPr txBox="1">
          <a:spLocks noChangeArrowheads="1"/>
        </xdr:cNvSpPr>
      </xdr:nvSpPr>
      <xdr:spPr bwMode="auto">
        <a:xfrm>
          <a:off x="5623560" y="115214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8" name="Text Box 8">
          <a:extLst>
            <a:ext uri="{FF2B5EF4-FFF2-40B4-BE49-F238E27FC236}">
              <a16:creationId xmlns:a16="http://schemas.microsoft.com/office/drawing/2014/main" id="{00000000-0008-0000-2100-000040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89" name="Text Box 8">
          <a:extLst>
            <a:ext uri="{FF2B5EF4-FFF2-40B4-BE49-F238E27FC236}">
              <a16:creationId xmlns:a16="http://schemas.microsoft.com/office/drawing/2014/main" id="{00000000-0008-0000-2100-000041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0" name="Text Box 1">
          <a:extLst>
            <a:ext uri="{FF2B5EF4-FFF2-40B4-BE49-F238E27FC236}">
              <a16:creationId xmlns:a16="http://schemas.microsoft.com/office/drawing/2014/main" id="{00000000-0008-0000-2100-000042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1" name="Text Box 2">
          <a:extLst>
            <a:ext uri="{FF2B5EF4-FFF2-40B4-BE49-F238E27FC236}">
              <a16:creationId xmlns:a16="http://schemas.microsoft.com/office/drawing/2014/main" id="{00000000-0008-0000-2100-000043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2" name="Text Box 3">
          <a:extLst>
            <a:ext uri="{FF2B5EF4-FFF2-40B4-BE49-F238E27FC236}">
              <a16:creationId xmlns:a16="http://schemas.microsoft.com/office/drawing/2014/main" id="{00000000-0008-0000-2100-000044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3" name="Text Box 4">
          <a:extLst>
            <a:ext uri="{FF2B5EF4-FFF2-40B4-BE49-F238E27FC236}">
              <a16:creationId xmlns:a16="http://schemas.microsoft.com/office/drawing/2014/main" id="{00000000-0008-0000-2100-000045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4" name="Text Box 5">
          <a:extLst>
            <a:ext uri="{FF2B5EF4-FFF2-40B4-BE49-F238E27FC236}">
              <a16:creationId xmlns:a16="http://schemas.microsoft.com/office/drawing/2014/main" id="{00000000-0008-0000-2100-000046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5" name="Text Box 6">
          <a:extLst>
            <a:ext uri="{FF2B5EF4-FFF2-40B4-BE49-F238E27FC236}">
              <a16:creationId xmlns:a16="http://schemas.microsoft.com/office/drawing/2014/main" id="{00000000-0008-0000-2100-000047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6" name="Text Box 8">
          <a:extLst>
            <a:ext uri="{FF2B5EF4-FFF2-40B4-BE49-F238E27FC236}">
              <a16:creationId xmlns:a16="http://schemas.microsoft.com/office/drawing/2014/main" id="{00000000-0008-0000-2100-000048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7" name="Text Box 9">
          <a:extLst>
            <a:ext uri="{FF2B5EF4-FFF2-40B4-BE49-F238E27FC236}">
              <a16:creationId xmlns:a16="http://schemas.microsoft.com/office/drawing/2014/main" id="{00000000-0008-0000-2100-000049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8" name="Text Box 10">
          <a:extLst>
            <a:ext uri="{FF2B5EF4-FFF2-40B4-BE49-F238E27FC236}">
              <a16:creationId xmlns:a16="http://schemas.microsoft.com/office/drawing/2014/main" id="{00000000-0008-0000-2100-00004A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099" name="Text Box 1">
          <a:extLst>
            <a:ext uri="{FF2B5EF4-FFF2-40B4-BE49-F238E27FC236}">
              <a16:creationId xmlns:a16="http://schemas.microsoft.com/office/drawing/2014/main" id="{00000000-0008-0000-2100-00004B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0" name="Text Box 2">
          <a:extLst>
            <a:ext uri="{FF2B5EF4-FFF2-40B4-BE49-F238E27FC236}">
              <a16:creationId xmlns:a16="http://schemas.microsoft.com/office/drawing/2014/main" id="{00000000-0008-0000-2100-00004C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1" name="Text Box 8">
          <a:extLst>
            <a:ext uri="{FF2B5EF4-FFF2-40B4-BE49-F238E27FC236}">
              <a16:creationId xmlns:a16="http://schemas.microsoft.com/office/drawing/2014/main" id="{00000000-0008-0000-2100-00004D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2" name="Text Box 1">
          <a:extLst>
            <a:ext uri="{FF2B5EF4-FFF2-40B4-BE49-F238E27FC236}">
              <a16:creationId xmlns:a16="http://schemas.microsoft.com/office/drawing/2014/main" id="{00000000-0008-0000-2100-00004E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3" name="Text Box 2">
          <a:extLst>
            <a:ext uri="{FF2B5EF4-FFF2-40B4-BE49-F238E27FC236}">
              <a16:creationId xmlns:a16="http://schemas.microsoft.com/office/drawing/2014/main" id="{00000000-0008-0000-2100-00004F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4" name="Text Box 3">
          <a:extLst>
            <a:ext uri="{FF2B5EF4-FFF2-40B4-BE49-F238E27FC236}">
              <a16:creationId xmlns:a16="http://schemas.microsoft.com/office/drawing/2014/main" id="{00000000-0008-0000-2100-000050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5" name="Text Box 4">
          <a:extLst>
            <a:ext uri="{FF2B5EF4-FFF2-40B4-BE49-F238E27FC236}">
              <a16:creationId xmlns:a16="http://schemas.microsoft.com/office/drawing/2014/main" id="{00000000-0008-0000-2100-000051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6" name="Text Box 5">
          <a:extLst>
            <a:ext uri="{FF2B5EF4-FFF2-40B4-BE49-F238E27FC236}">
              <a16:creationId xmlns:a16="http://schemas.microsoft.com/office/drawing/2014/main" id="{00000000-0008-0000-2100-000052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7" name="Text Box 6">
          <a:extLst>
            <a:ext uri="{FF2B5EF4-FFF2-40B4-BE49-F238E27FC236}">
              <a16:creationId xmlns:a16="http://schemas.microsoft.com/office/drawing/2014/main" id="{00000000-0008-0000-2100-000053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8" name="Text Box 8">
          <a:extLst>
            <a:ext uri="{FF2B5EF4-FFF2-40B4-BE49-F238E27FC236}">
              <a16:creationId xmlns:a16="http://schemas.microsoft.com/office/drawing/2014/main" id="{00000000-0008-0000-2100-000054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09" name="Text Box 9">
          <a:extLst>
            <a:ext uri="{FF2B5EF4-FFF2-40B4-BE49-F238E27FC236}">
              <a16:creationId xmlns:a16="http://schemas.microsoft.com/office/drawing/2014/main" id="{00000000-0008-0000-2100-000055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0" name="Text Box 10">
          <a:extLst>
            <a:ext uri="{FF2B5EF4-FFF2-40B4-BE49-F238E27FC236}">
              <a16:creationId xmlns:a16="http://schemas.microsoft.com/office/drawing/2014/main" id="{00000000-0008-0000-2100-000056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1" name="Text Box 1">
          <a:extLst>
            <a:ext uri="{FF2B5EF4-FFF2-40B4-BE49-F238E27FC236}">
              <a16:creationId xmlns:a16="http://schemas.microsoft.com/office/drawing/2014/main" id="{00000000-0008-0000-2100-000057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2" name="Text Box 2">
          <a:extLst>
            <a:ext uri="{FF2B5EF4-FFF2-40B4-BE49-F238E27FC236}">
              <a16:creationId xmlns:a16="http://schemas.microsoft.com/office/drawing/2014/main" id="{00000000-0008-0000-2100-000058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3" name="Text Box 8">
          <a:extLst>
            <a:ext uri="{FF2B5EF4-FFF2-40B4-BE49-F238E27FC236}">
              <a16:creationId xmlns:a16="http://schemas.microsoft.com/office/drawing/2014/main" id="{00000000-0008-0000-2100-000059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4" name="Text Box 8">
          <a:extLst>
            <a:ext uri="{FF2B5EF4-FFF2-40B4-BE49-F238E27FC236}">
              <a16:creationId xmlns:a16="http://schemas.microsoft.com/office/drawing/2014/main" id="{00000000-0008-0000-2100-00005A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5" name="Text Box 1">
          <a:extLst>
            <a:ext uri="{FF2B5EF4-FFF2-40B4-BE49-F238E27FC236}">
              <a16:creationId xmlns:a16="http://schemas.microsoft.com/office/drawing/2014/main" id="{00000000-0008-0000-2100-00005B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6" name="Text Box 2">
          <a:extLst>
            <a:ext uri="{FF2B5EF4-FFF2-40B4-BE49-F238E27FC236}">
              <a16:creationId xmlns:a16="http://schemas.microsoft.com/office/drawing/2014/main" id="{00000000-0008-0000-2100-00005C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7" name="Text Box 3">
          <a:extLst>
            <a:ext uri="{FF2B5EF4-FFF2-40B4-BE49-F238E27FC236}">
              <a16:creationId xmlns:a16="http://schemas.microsoft.com/office/drawing/2014/main" id="{00000000-0008-0000-2100-00005D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8" name="Text Box 4">
          <a:extLst>
            <a:ext uri="{FF2B5EF4-FFF2-40B4-BE49-F238E27FC236}">
              <a16:creationId xmlns:a16="http://schemas.microsoft.com/office/drawing/2014/main" id="{00000000-0008-0000-2100-00005E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19" name="Text Box 5">
          <a:extLst>
            <a:ext uri="{FF2B5EF4-FFF2-40B4-BE49-F238E27FC236}">
              <a16:creationId xmlns:a16="http://schemas.microsoft.com/office/drawing/2014/main" id="{00000000-0008-0000-2100-00005F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0" name="Text Box 6">
          <a:extLst>
            <a:ext uri="{FF2B5EF4-FFF2-40B4-BE49-F238E27FC236}">
              <a16:creationId xmlns:a16="http://schemas.microsoft.com/office/drawing/2014/main" id="{00000000-0008-0000-2100-000060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1" name="Text Box 8">
          <a:extLst>
            <a:ext uri="{FF2B5EF4-FFF2-40B4-BE49-F238E27FC236}">
              <a16:creationId xmlns:a16="http://schemas.microsoft.com/office/drawing/2014/main" id="{00000000-0008-0000-2100-000061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2" name="Text Box 9">
          <a:extLst>
            <a:ext uri="{FF2B5EF4-FFF2-40B4-BE49-F238E27FC236}">
              <a16:creationId xmlns:a16="http://schemas.microsoft.com/office/drawing/2014/main" id="{00000000-0008-0000-2100-000062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3" name="Text Box 10">
          <a:extLst>
            <a:ext uri="{FF2B5EF4-FFF2-40B4-BE49-F238E27FC236}">
              <a16:creationId xmlns:a16="http://schemas.microsoft.com/office/drawing/2014/main" id="{00000000-0008-0000-2100-000063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4" name="Text Box 1">
          <a:extLst>
            <a:ext uri="{FF2B5EF4-FFF2-40B4-BE49-F238E27FC236}">
              <a16:creationId xmlns:a16="http://schemas.microsoft.com/office/drawing/2014/main" id="{00000000-0008-0000-2100-000064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5" name="Text Box 2">
          <a:extLst>
            <a:ext uri="{FF2B5EF4-FFF2-40B4-BE49-F238E27FC236}">
              <a16:creationId xmlns:a16="http://schemas.microsoft.com/office/drawing/2014/main" id="{00000000-0008-0000-2100-000065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6" name="Text Box 8">
          <a:extLst>
            <a:ext uri="{FF2B5EF4-FFF2-40B4-BE49-F238E27FC236}">
              <a16:creationId xmlns:a16="http://schemas.microsoft.com/office/drawing/2014/main" id="{00000000-0008-0000-2100-000066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7" name="Text Box 1">
          <a:extLst>
            <a:ext uri="{FF2B5EF4-FFF2-40B4-BE49-F238E27FC236}">
              <a16:creationId xmlns:a16="http://schemas.microsoft.com/office/drawing/2014/main" id="{00000000-0008-0000-2100-000067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8" name="Text Box 2">
          <a:extLst>
            <a:ext uri="{FF2B5EF4-FFF2-40B4-BE49-F238E27FC236}">
              <a16:creationId xmlns:a16="http://schemas.microsoft.com/office/drawing/2014/main" id="{00000000-0008-0000-2100-000068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29" name="Text Box 3">
          <a:extLst>
            <a:ext uri="{FF2B5EF4-FFF2-40B4-BE49-F238E27FC236}">
              <a16:creationId xmlns:a16="http://schemas.microsoft.com/office/drawing/2014/main" id="{00000000-0008-0000-2100-000069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0" name="Text Box 4">
          <a:extLst>
            <a:ext uri="{FF2B5EF4-FFF2-40B4-BE49-F238E27FC236}">
              <a16:creationId xmlns:a16="http://schemas.microsoft.com/office/drawing/2014/main" id="{00000000-0008-0000-2100-00006A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1" name="Text Box 5">
          <a:extLst>
            <a:ext uri="{FF2B5EF4-FFF2-40B4-BE49-F238E27FC236}">
              <a16:creationId xmlns:a16="http://schemas.microsoft.com/office/drawing/2014/main" id="{00000000-0008-0000-2100-00006B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2" name="Text Box 6">
          <a:extLst>
            <a:ext uri="{FF2B5EF4-FFF2-40B4-BE49-F238E27FC236}">
              <a16:creationId xmlns:a16="http://schemas.microsoft.com/office/drawing/2014/main" id="{00000000-0008-0000-2100-00006C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3" name="Text Box 8">
          <a:extLst>
            <a:ext uri="{FF2B5EF4-FFF2-40B4-BE49-F238E27FC236}">
              <a16:creationId xmlns:a16="http://schemas.microsoft.com/office/drawing/2014/main" id="{00000000-0008-0000-2100-00006D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4" name="Text Box 9">
          <a:extLst>
            <a:ext uri="{FF2B5EF4-FFF2-40B4-BE49-F238E27FC236}">
              <a16:creationId xmlns:a16="http://schemas.microsoft.com/office/drawing/2014/main" id="{00000000-0008-0000-2100-00006E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5" name="Text Box 10">
          <a:extLst>
            <a:ext uri="{FF2B5EF4-FFF2-40B4-BE49-F238E27FC236}">
              <a16:creationId xmlns:a16="http://schemas.microsoft.com/office/drawing/2014/main" id="{00000000-0008-0000-2100-00006F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6" name="Text Box 1">
          <a:extLst>
            <a:ext uri="{FF2B5EF4-FFF2-40B4-BE49-F238E27FC236}">
              <a16:creationId xmlns:a16="http://schemas.microsoft.com/office/drawing/2014/main" id="{00000000-0008-0000-2100-000070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57</xdr:row>
      <xdr:rowOff>0</xdr:rowOff>
    </xdr:from>
    <xdr:ext cx="114300" cy="285750"/>
    <xdr:sp macro="" textlink="">
      <xdr:nvSpPr>
        <xdr:cNvPr id="1137" name="Text Box 2">
          <a:extLst>
            <a:ext uri="{FF2B5EF4-FFF2-40B4-BE49-F238E27FC236}">
              <a16:creationId xmlns:a16="http://schemas.microsoft.com/office/drawing/2014/main" id="{00000000-0008-0000-2100-000071040000}"/>
            </a:ext>
          </a:extLst>
        </xdr:cNvPr>
        <xdr:cNvSpPr txBox="1">
          <a:spLocks noChangeArrowheads="1"/>
        </xdr:cNvSpPr>
      </xdr:nvSpPr>
      <xdr:spPr bwMode="auto">
        <a:xfrm>
          <a:off x="562356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1138" name="Text Box 8">
          <a:extLst>
            <a:ext uri="{FF2B5EF4-FFF2-40B4-BE49-F238E27FC236}">
              <a16:creationId xmlns:a16="http://schemas.microsoft.com/office/drawing/2014/main" id="{00000000-0008-0000-2100-00007204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37</xdr:row>
      <xdr:rowOff>0</xdr:rowOff>
    </xdr:from>
    <xdr:ext cx="114300" cy="285750"/>
    <xdr:sp macro="" textlink="">
      <xdr:nvSpPr>
        <xdr:cNvPr id="1139" name="Text Box 8">
          <a:extLst>
            <a:ext uri="{FF2B5EF4-FFF2-40B4-BE49-F238E27FC236}">
              <a16:creationId xmlns:a16="http://schemas.microsoft.com/office/drawing/2014/main" id="{00000000-0008-0000-2100-000073040000}"/>
            </a:ext>
          </a:extLst>
        </xdr:cNvPr>
        <xdr:cNvSpPr txBox="1">
          <a:spLocks noChangeArrowheads="1"/>
        </xdr:cNvSpPr>
      </xdr:nvSpPr>
      <xdr:spPr bwMode="auto">
        <a:xfrm>
          <a:off x="5623560" y="67665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140" name="Text Box 8">
          <a:extLst>
            <a:ext uri="{FF2B5EF4-FFF2-40B4-BE49-F238E27FC236}">
              <a16:creationId xmlns:a16="http://schemas.microsoft.com/office/drawing/2014/main" id="{00000000-0008-0000-2100-00007404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141" name="Text Box 8">
          <a:extLst>
            <a:ext uri="{FF2B5EF4-FFF2-40B4-BE49-F238E27FC236}">
              <a16:creationId xmlns:a16="http://schemas.microsoft.com/office/drawing/2014/main" id="{00000000-0008-0000-2100-00007504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2" name="Text Box 1">
          <a:extLst>
            <a:ext uri="{FF2B5EF4-FFF2-40B4-BE49-F238E27FC236}">
              <a16:creationId xmlns:a16="http://schemas.microsoft.com/office/drawing/2014/main" id="{00000000-0008-0000-2100-000076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3" name="Text Box 2">
          <a:extLst>
            <a:ext uri="{FF2B5EF4-FFF2-40B4-BE49-F238E27FC236}">
              <a16:creationId xmlns:a16="http://schemas.microsoft.com/office/drawing/2014/main" id="{00000000-0008-0000-2100-000077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4" name="Text Box 3">
          <a:extLst>
            <a:ext uri="{FF2B5EF4-FFF2-40B4-BE49-F238E27FC236}">
              <a16:creationId xmlns:a16="http://schemas.microsoft.com/office/drawing/2014/main" id="{00000000-0008-0000-2100-000078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5" name="Text Box 4">
          <a:extLst>
            <a:ext uri="{FF2B5EF4-FFF2-40B4-BE49-F238E27FC236}">
              <a16:creationId xmlns:a16="http://schemas.microsoft.com/office/drawing/2014/main" id="{00000000-0008-0000-2100-000079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6" name="Text Box 5">
          <a:extLst>
            <a:ext uri="{FF2B5EF4-FFF2-40B4-BE49-F238E27FC236}">
              <a16:creationId xmlns:a16="http://schemas.microsoft.com/office/drawing/2014/main" id="{00000000-0008-0000-2100-00007A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7" name="Text Box 6">
          <a:extLst>
            <a:ext uri="{FF2B5EF4-FFF2-40B4-BE49-F238E27FC236}">
              <a16:creationId xmlns:a16="http://schemas.microsoft.com/office/drawing/2014/main" id="{00000000-0008-0000-2100-00007B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8" name="Text Box 8">
          <a:extLst>
            <a:ext uri="{FF2B5EF4-FFF2-40B4-BE49-F238E27FC236}">
              <a16:creationId xmlns:a16="http://schemas.microsoft.com/office/drawing/2014/main" id="{00000000-0008-0000-2100-00007C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49" name="Text Box 9">
          <a:extLst>
            <a:ext uri="{FF2B5EF4-FFF2-40B4-BE49-F238E27FC236}">
              <a16:creationId xmlns:a16="http://schemas.microsoft.com/office/drawing/2014/main" id="{00000000-0008-0000-2100-00007D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0" name="Text Box 10">
          <a:extLst>
            <a:ext uri="{FF2B5EF4-FFF2-40B4-BE49-F238E27FC236}">
              <a16:creationId xmlns:a16="http://schemas.microsoft.com/office/drawing/2014/main" id="{00000000-0008-0000-2100-00007E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1" name="Text Box 1">
          <a:extLst>
            <a:ext uri="{FF2B5EF4-FFF2-40B4-BE49-F238E27FC236}">
              <a16:creationId xmlns:a16="http://schemas.microsoft.com/office/drawing/2014/main" id="{00000000-0008-0000-2100-00007F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2" name="Text Box 2">
          <a:extLst>
            <a:ext uri="{FF2B5EF4-FFF2-40B4-BE49-F238E27FC236}">
              <a16:creationId xmlns:a16="http://schemas.microsoft.com/office/drawing/2014/main" id="{00000000-0008-0000-2100-000080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153" name="Text Box 8">
          <a:extLst>
            <a:ext uri="{FF2B5EF4-FFF2-40B4-BE49-F238E27FC236}">
              <a16:creationId xmlns:a16="http://schemas.microsoft.com/office/drawing/2014/main" id="{00000000-0008-0000-2100-00008104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4" name="Text Box 1">
          <a:extLst>
            <a:ext uri="{FF2B5EF4-FFF2-40B4-BE49-F238E27FC236}">
              <a16:creationId xmlns:a16="http://schemas.microsoft.com/office/drawing/2014/main" id="{00000000-0008-0000-2100-000082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5" name="Text Box 2">
          <a:extLst>
            <a:ext uri="{FF2B5EF4-FFF2-40B4-BE49-F238E27FC236}">
              <a16:creationId xmlns:a16="http://schemas.microsoft.com/office/drawing/2014/main" id="{00000000-0008-0000-2100-000083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6" name="Text Box 3">
          <a:extLst>
            <a:ext uri="{FF2B5EF4-FFF2-40B4-BE49-F238E27FC236}">
              <a16:creationId xmlns:a16="http://schemas.microsoft.com/office/drawing/2014/main" id="{00000000-0008-0000-2100-000084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7" name="Text Box 4">
          <a:extLst>
            <a:ext uri="{FF2B5EF4-FFF2-40B4-BE49-F238E27FC236}">
              <a16:creationId xmlns:a16="http://schemas.microsoft.com/office/drawing/2014/main" id="{00000000-0008-0000-2100-000085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8" name="Text Box 5">
          <a:extLst>
            <a:ext uri="{FF2B5EF4-FFF2-40B4-BE49-F238E27FC236}">
              <a16:creationId xmlns:a16="http://schemas.microsoft.com/office/drawing/2014/main" id="{00000000-0008-0000-2100-000086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59" name="Text Box 6">
          <a:extLst>
            <a:ext uri="{FF2B5EF4-FFF2-40B4-BE49-F238E27FC236}">
              <a16:creationId xmlns:a16="http://schemas.microsoft.com/office/drawing/2014/main" id="{00000000-0008-0000-2100-000087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0" name="Text Box 8">
          <a:extLst>
            <a:ext uri="{FF2B5EF4-FFF2-40B4-BE49-F238E27FC236}">
              <a16:creationId xmlns:a16="http://schemas.microsoft.com/office/drawing/2014/main" id="{00000000-0008-0000-2100-000088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1" name="Text Box 9">
          <a:extLst>
            <a:ext uri="{FF2B5EF4-FFF2-40B4-BE49-F238E27FC236}">
              <a16:creationId xmlns:a16="http://schemas.microsoft.com/office/drawing/2014/main" id="{00000000-0008-0000-2100-000089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2" name="Text Box 10">
          <a:extLst>
            <a:ext uri="{FF2B5EF4-FFF2-40B4-BE49-F238E27FC236}">
              <a16:creationId xmlns:a16="http://schemas.microsoft.com/office/drawing/2014/main" id="{00000000-0008-0000-2100-00008A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3" name="Text Box 1">
          <a:extLst>
            <a:ext uri="{FF2B5EF4-FFF2-40B4-BE49-F238E27FC236}">
              <a16:creationId xmlns:a16="http://schemas.microsoft.com/office/drawing/2014/main" id="{00000000-0008-0000-2100-00008B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4" name="Text Box 2">
          <a:extLst>
            <a:ext uri="{FF2B5EF4-FFF2-40B4-BE49-F238E27FC236}">
              <a16:creationId xmlns:a16="http://schemas.microsoft.com/office/drawing/2014/main" id="{00000000-0008-0000-2100-00008C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165" name="Text Box 8">
          <a:extLst>
            <a:ext uri="{FF2B5EF4-FFF2-40B4-BE49-F238E27FC236}">
              <a16:creationId xmlns:a16="http://schemas.microsoft.com/office/drawing/2014/main" id="{00000000-0008-0000-2100-00008D04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166" name="Text Box 8">
          <a:extLst>
            <a:ext uri="{FF2B5EF4-FFF2-40B4-BE49-F238E27FC236}">
              <a16:creationId xmlns:a16="http://schemas.microsoft.com/office/drawing/2014/main" id="{00000000-0008-0000-2100-00008E04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7" name="Text Box 1">
          <a:extLst>
            <a:ext uri="{FF2B5EF4-FFF2-40B4-BE49-F238E27FC236}">
              <a16:creationId xmlns:a16="http://schemas.microsoft.com/office/drawing/2014/main" id="{00000000-0008-0000-2100-00008F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8" name="Text Box 2">
          <a:extLst>
            <a:ext uri="{FF2B5EF4-FFF2-40B4-BE49-F238E27FC236}">
              <a16:creationId xmlns:a16="http://schemas.microsoft.com/office/drawing/2014/main" id="{00000000-0008-0000-2100-000090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69" name="Text Box 3">
          <a:extLst>
            <a:ext uri="{FF2B5EF4-FFF2-40B4-BE49-F238E27FC236}">
              <a16:creationId xmlns:a16="http://schemas.microsoft.com/office/drawing/2014/main" id="{00000000-0008-0000-2100-000091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0" name="Text Box 4">
          <a:extLst>
            <a:ext uri="{FF2B5EF4-FFF2-40B4-BE49-F238E27FC236}">
              <a16:creationId xmlns:a16="http://schemas.microsoft.com/office/drawing/2014/main" id="{00000000-0008-0000-2100-000092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1" name="Text Box 5">
          <a:extLst>
            <a:ext uri="{FF2B5EF4-FFF2-40B4-BE49-F238E27FC236}">
              <a16:creationId xmlns:a16="http://schemas.microsoft.com/office/drawing/2014/main" id="{00000000-0008-0000-2100-000093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2" name="Text Box 6">
          <a:extLst>
            <a:ext uri="{FF2B5EF4-FFF2-40B4-BE49-F238E27FC236}">
              <a16:creationId xmlns:a16="http://schemas.microsoft.com/office/drawing/2014/main" id="{00000000-0008-0000-2100-000094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3" name="Text Box 8">
          <a:extLst>
            <a:ext uri="{FF2B5EF4-FFF2-40B4-BE49-F238E27FC236}">
              <a16:creationId xmlns:a16="http://schemas.microsoft.com/office/drawing/2014/main" id="{00000000-0008-0000-2100-000095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4" name="Text Box 9">
          <a:extLst>
            <a:ext uri="{FF2B5EF4-FFF2-40B4-BE49-F238E27FC236}">
              <a16:creationId xmlns:a16="http://schemas.microsoft.com/office/drawing/2014/main" id="{00000000-0008-0000-2100-000096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5" name="Text Box 10">
          <a:extLst>
            <a:ext uri="{FF2B5EF4-FFF2-40B4-BE49-F238E27FC236}">
              <a16:creationId xmlns:a16="http://schemas.microsoft.com/office/drawing/2014/main" id="{00000000-0008-0000-2100-000097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6" name="Text Box 1">
          <a:extLst>
            <a:ext uri="{FF2B5EF4-FFF2-40B4-BE49-F238E27FC236}">
              <a16:creationId xmlns:a16="http://schemas.microsoft.com/office/drawing/2014/main" id="{00000000-0008-0000-2100-000098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7" name="Text Box 2">
          <a:extLst>
            <a:ext uri="{FF2B5EF4-FFF2-40B4-BE49-F238E27FC236}">
              <a16:creationId xmlns:a16="http://schemas.microsoft.com/office/drawing/2014/main" id="{00000000-0008-0000-2100-000099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178" name="Text Box 8">
          <a:extLst>
            <a:ext uri="{FF2B5EF4-FFF2-40B4-BE49-F238E27FC236}">
              <a16:creationId xmlns:a16="http://schemas.microsoft.com/office/drawing/2014/main" id="{00000000-0008-0000-2100-00009A04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79" name="Text Box 1">
          <a:extLst>
            <a:ext uri="{FF2B5EF4-FFF2-40B4-BE49-F238E27FC236}">
              <a16:creationId xmlns:a16="http://schemas.microsoft.com/office/drawing/2014/main" id="{00000000-0008-0000-2100-00009B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0" name="Text Box 2">
          <a:extLst>
            <a:ext uri="{FF2B5EF4-FFF2-40B4-BE49-F238E27FC236}">
              <a16:creationId xmlns:a16="http://schemas.microsoft.com/office/drawing/2014/main" id="{00000000-0008-0000-2100-00009C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1" name="Text Box 3">
          <a:extLst>
            <a:ext uri="{FF2B5EF4-FFF2-40B4-BE49-F238E27FC236}">
              <a16:creationId xmlns:a16="http://schemas.microsoft.com/office/drawing/2014/main" id="{00000000-0008-0000-2100-00009D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2" name="Text Box 4">
          <a:extLst>
            <a:ext uri="{FF2B5EF4-FFF2-40B4-BE49-F238E27FC236}">
              <a16:creationId xmlns:a16="http://schemas.microsoft.com/office/drawing/2014/main" id="{00000000-0008-0000-2100-00009E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3" name="Text Box 5">
          <a:extLst>
            <a:ext uri="{FF2B5EF4-FFF2-40B4-BE49-F238E27FC236}">
              <a16:creationId xmlns:a16="http://schemas.microsoft.com/office/drawing/2014/main" id="{00000000-0008-0000-2100-00009F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4" name="Text Box 6">
          <a:extLst>
            <a:ext uri="{FF2B5EF4-FFF2-40B4-BE49-F238E27FC236}">
              <a16:creationId xmlns:a16="http://schemas.microsoft.com/office/drawing/2014/main" id="{00000000-0008-0000-2100-0000A0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5" name="Text Box 8">
          <a:extLst>
            <a:ext uri="{FF2B5EF4-FFF2-40B4-BE49-F238E27FC236}">
              <a16:creationId xmlns:a16="http://schemas.microsoft.com/office/drawing/2014/main" id="{00000000-0008-0000-2100-0000A1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6" name="Text Box 9">
          <a:extLst>
            <a:ext uri="{FF2B5EF4-FFF2-40B4-BE49-F238E27FC236}">
              <a16:creationId xmlns:a16="http://schemas.microsoft.com/office/drawing/2014/main" id="{00000000-0008-0000-2100-0000A2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44</xdr:row>
      <xdr:rowOff>0</xdr:rowOff>
    </xdr:from>
    <xdr:ext cx="114300" cy="285750"/>
    <xdr:sp macro="" textlink="">
      <xdr:nvSpPr>
        <xdr:cNvPr id="1187" name="Text Box 10">
          <a:extLst>
            <a:ext uri="{FF2B5EF4-FFF2-40B4-BE49-F238E27FC236}">
              <a16:creationId xmlns:a16="http://schemas.microsoft.com/office/drawing/2014/main" id="{00000000-0008-0000-2100-0000A3040000}"/>
            </a:ext>
          </a:extLst>
        </xdr:cNvPr>
        <xdr:cNvSpPr txBox="1">
          <a:spLocks noChangeArrowheads="1"/>
        </xdr:cNvSpPr>
      </xdr:nvSpPr>
      <xdr:spPr bwMode="auto">
        <a:xfrm>
          <a:off x="5623560" y="8046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63</xdr:row>
      <xdr:rowOff>42333</xdr:rowOff>
    </xdr:from>
    <xdr:ext cx="114300" cy="285750"/>
    <xdr:sp macro="" textlink="">
      <xdr:nvSpPr>
        <xdr:cNvPr id="1188" name="Text Box 1">
          <a:extLst>
            <a:ext uri="{FF2B5EF4-FFF2-40B4-BE49-F238E27FC236}">
              <a16:creationId xmlns:a16="http://schemas.microsoft.com/office/drawing/2014/main" id="{00000000-0008-0000-2100-0000A4040000}"/>
            </a:ext>
          </a:extLst>
        </xdr:cNvPr>
        <xdr:cNvSpPr txBox="1">
          <a:spLocks noChangeArrowheads="1"/>
        </xdr:cNvSpPr>
      </xdr:nvSpPr>
      <xdr:spPr bwMode="auto">
        <a:xfrm>
          <a:off x="5623560" y="1156377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89" name="Text Box 1">
          <a:extLst>
            <a:ext uri="{FF2B5EF4-FFF2-40B4-BE49-F238E27FC236}">
              <a16:creationId xmlns:a16="http://schemas.microsoft.com/office/drawing/2014/main" id="{00000000-0008-0000-2100-0000A5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0" name="Text Box 2">
          <a:extLst>
            <a:ext uri="{FF2B5EF4-FFF2-40B4-BE49-F238E27FC236}">
              <a16:creationId xmlns:a16="http://schemas.microsoft.com/office/drawing/2014/main" id="{00000000-0008-0000-2100-0000A6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1" name="Text Box 3">
          <a:extLst>
            <a:ext uri="{FF2B5EF4-FFF2-40B4-BE49-F238E27FC236}">
              <a16:creationId xmlns:a16="http://schemas.microsoft.com/office/drawing/2014/main" id="{00000000-0008-0000-2100-0000A7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2" name="Text Box 4">
          <a:extLst>
            <a:ext uri="{FF2B5EF4-FFF2-40B4-BE49-F238E27FC236}">
              <a16:creationId xmlns:a16="http://schemas.microsoft.com/office/drawing/2014/main" id="{00000000-0008-0000-2100-0000A8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3" name="Text Box 5">
          <a:extLst>
            <a:ext uri="{FF2B5EF4-FFF2-40B4-BE49-F238E27FC236}">
              <a16:creationId xmlns:a16="http://schemas.microsoft.com/office/drawing/2014/main" id="{00000000-0008-0000-2100-0000A9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4" name="Text Box 6">
          <a:extLst>
            <a:ext uri="{FF2B5EF4-FFF2-40B4-BE49-F238E27FC236}">
              <a16:creationId xmlns:a16="http://schemas.microsoft.com/office/drawing/2014/main" id="{00000000-0008-0000-2100-0000AA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5" name="Text Box 8">
          <a:extLst>
            <a:ext uri="{FF2B5EF4-FFF2-40B4-BE49-F238E27FC236}">
              <a16:creationId xmlns:a16="http://schemas.microsoft.com/office/drawing/2014/main" id="{00000000-0008-0000-2100-0000AB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6" name="Text Box 9">
          <a:extLst>
            <a:ext uri="{FF2B5EF4-FFF2-40B4-BE49-F238E27FC236}">
              <a16:creationId xmlns:a16="http://schemas.microsoft.com/office/drawing/2014/main" id="{00000000-0008-0000-2100-0000AC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7" name="Text Box 10">
          <a:extLst>
            <a:ext uri="{FF2B5EF4-FFF2-40B4-BE49-F238E27FC236}">
              <a16:creationId xmlns:a16="http://schemas.microsoft.com/office/drawing/2014/main" id="{00000000-0008-0000-2100-0000AD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8" name="Text Box 1">
          <a:extLst>
            <a:ext uri="{FF2B5EF4-FFF2-40B4-BE49-F238E27FC236}">
              <a16:creationId xmlns:a16="http://schemas.microsoft.com/office/drawing/2014/main" id="{00000000-0008-0000-2100-0000AE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199" name="Text Box 2">
          <a:extLst>
            <a:ext uri="{FF2B5EF4-FFF2-40B4-BE49-F238E27FC236}">
              <a16:creationId xmlns:a16="http://schemas.microsoft.com/office/drawing/2014/main" id="{00000000-0008-0000-2100-0000AF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0" name="Text Box 1">
          <a:extLst>
            <a:ext uri="{FF2B5EF4-FFF2-40B4-BE49-F238E27FC236}">
              <a16:creationId xmlns:a16="http://schemas.microsoft.com/office/drawing/2014/main" id="{00000000-0008-0000-2100-0000B0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1" name="Text Box 2">
          <a:extLst>
            <a:ext uri="{FF2B5EF4-FFF2-40B4-BE49-F238E27FC236}">
              <a16:creationId xmlns:a16="http://schemas.microsoft.com/office/drawing/2014/main" id="{00000000-0008-0000-2100-0000B1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2" name="Text Box 3">
          <a:extLst>
            <a:ext uri="{FF2B5EF4-FFF2-40B4-BE49-F238E27FC236}">
              <a16:creationId xmlns:a16="http://schemas.microsoft.com/office/drawing/2014/main" id="{00000000-0008-0000-2100-0000B2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3" name="Text Box 4">
          <a:extLst>
            <a:ext uri="{FF2B5EF4-FFF2-40B4-BE49-F238E27FC236}">
              <a16:creationId xmlns:a16="http://schemas.microsoft.com/office/drawing/2014/main" id="{00000000-0008-0000-2100-0000B3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4" name="Text Box 5">
          <a:extLst>
            <a:ext uri="{FF2B5EF4-FFF2-40B4-BE49-F238E27FC236}">
              <a16:creationId xmlns:a16="http://schemas.microsoft.com/office/drawing/2014/main" id="{00000000-0008-0000-2100-0000B4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5" name="Text Box 6">
          <a:extLst>
            <a:ext uri="{FF2B5EF4-FFF2-40B4-BE49-F238E27FC236}">
              <a16:creationId xmlns:a16="http://schemas.microsoft.com/office/drawing/2014/main" id="{00000000-0008-0000-2100-0000B5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6" name="Text Box 8">
          <a:extLst>
            <a:ext uri="{FF2B5EF4-FFF2-40B4-BE49-F238E27FC236}">
              <a16:creationId xmlns:a16="http://schemas.microsoft.com/office/drawing/2014/main" id="{00000000-0008-0000-2100-0000B6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7" name="Text Box 9">
          <a:extLst>
            <a:ext uri="{FF2B5EF4-FFF2-40B4-BE49-F238E27FC236}">
              <a16:creationId xmlns:a16="http://schemas.microsoft.com/office/drawing/2014/main" id="{00000000-0008-0000-2100-0000B7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8" name="Text Box 10">
          <a:extLst>
            <a:ext uri="{FF2B5EF4-FFF2-40B4-BE49-F238E27FC236}">
              <a16:creationId xmlns:a16="http://schemas.microsoft.com/office/drawing/2014/main" id="{00000000-0008-0000-2100-0000B8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09" name="Text Box 1">
          <a:extLst>
            <a:ext uri="{FF2B5EF4-FFF2-40B4-BE49-F238E27FC236}">
              <a16:creationId xmlns:a16="http://schemas.microsoft.com/office/drawing/2014/main" id="{00000000-0008-0000-2100-0000B9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0" name="Text Box 2">
          <a:extLst>
            <a:ext uri="{FF2B5EF4-FFF2-40B4-BE49-F238E27FC236}">
              <a16:creationId xmlns:a16="http://schemas.microsoft.com/office/drawing/2014/main" id="{00000000-0008-0000-2100-0000BA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211" name="Text Box 8">
          <a:extLst>
            <a:ext uri="{FF2B5EF4-FFF2-40B4-BE49-F238E27FC236}">
              <a16:creationId xmlns:a16="http://schemas.microsoft.com/office/drawing/2014/main" id="{00000000-0008-0000-2100-0000BB04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212" name="Text Box 8">
          <a:extLst>
            <a:ext uri="{FF2B5EF4-FFF2-40B4-BE49-F238E27FC236}">
              <a16:creationId xmlns:a16="http://schemas.microsoft.com/office/drawing/2014/main" id="{00000000-0008-0000-2100-0000BC04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3" name="Text Box 1">
          <a:extLst>
            <a:ext uri="{FF2B5EF4-FFF2-40B4-BE49-F238E27FC236}">
              <a16:creationId xmlns:a16="http://schemas.microsoft.com/office/drawing/2014/main" id="{00000000-0008-0000-2100-0000BD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4" name="Text Box 2">
          <a:extLst>
            <a:ext uri="{FF2B5EF4-FFF2-40B4-BE49-F238E27FC236}">
              <a16:creationId xmlns:a16="http://schemas.microsoft.com/office/drawing/2014/main" id="{00000000-0008-0000-2100-0000BE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5" name="Text Box 3">
          <a:extLst>
            <a:ext uri="{FF2B5EF4-FFF2-40B4-BE49-F238E27FC236}">
              <a16:creationId xmlns:a16="http://schemas.microsoft.com/office/drawing/2014/main" id="{00000000-0008-0000-2100-0000BF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6" name="Text Box 4">
          <a:extLst>
            <a:ext uri="{FF2B5EF4-FFF2-40B4-BE49-F238E27FC236}">
              <a16:creationId xmlns:a16="http://schemas.microsoft.com/office/drawing/2014/main" id="{00000000-0008-0000-2100-0000C0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7" name="Text Box 5">
          <a:extLst>
            <a:ext uri="{FF2B5EF4-FFF2-40B4-BE49-F238E27FC236}">
              <a16:creationId xmlns:a16="http://schemas.microsoft.com/office/drawing/2014/main" id="{00000000-0008-0000-2100-0000C1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8" name="Text Box 6">
          <a:extLst>
            <a:ext uri="{FF2B5EF4-FFF2-40B4-BE49-F238E27FC236}">
              <a16:creationId xmlns:a16="http://schemas.microsoft.com/office/drawing/2014/main" id="{00000000-0008-0000-2100-0000C2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19" name="Text Box 8">
          <a:extLst>
            <a:ext uri="{FF2B5EF4-FFF2-40B4-BE49-F238E27FC236}">
              <a16:creationId xmlns:a16="http://schemas.microsoft.com/office/drawing/2014/main" id="{00000000-0008-0000-2100-0000C3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0" name="Text Box 9">
          <a:extLst>
            <a:ext uri="{FF2B5EF4-FFF2-40B4-BE49-F238E27FC236}">
              <a16:creationId xmlns:a16="http://schemas.microsoft.com/office/drawing/2014/main" id="{00000000-0008-0000-2100-0000C4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1" name="Text Box 10">
          <a:extLst>
            <a:ext uri="{FF2B5EF4-FFF2-40B4-BE49-F238E27FC236}">
              <a16:creationId xmlns:a16="http://schemas.microsoft.com/office/drawing/2014/main" id="{00000000-0008-0000-2100-0000C5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2" name="Text Box 1">
          <a:extLst>
            <a:ext uri="{FF2B5EF4-FFF2-40B4-BE49-F238E27FC236}">
              <a16:creationId xmlns:a16="http://schemas.microsoft.com/office/drawing/2014/main" id="{00000000-0008-0000-2100-0000C6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3" name="Text Box 2">
          <a:extLst>
            <a:ext uri="{FF2B5EF4-FFF2-40B4-BE49-F238E27FC236}">
              <a16:creationId xmlns:a16="http://schemas.microsoft.com/office/drawing/2014/main" id="{00000000-0008-0000-2100-0000C7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224" name="Text Box 8">
          <a:extLst>
            <a:ext uri="{FF2B5EF4-FFF2-40B4-BE49-F238E27FC236}">
              <a16:creationId xmlns:a16="http://schemas.microsoft.com/office/drawing/2014/main" id="{00000000-0008-0000-2100-0000C804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5" name="Text Box 1">
          <a:extLst>
            <a:ext uri="{FF2B5EF4-FFF2-40B4-BE49-F238E27FC236}">
              <a16:creationId xmlns:a16="http://schemas.microsoft.com/office/drawing/2014/main" id="{00000000-0008-0000-2100-0000C9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6" name="Text Box 2">
          <a:extLst>
            <a:ext uri="{FF2B5EF4-FFF2-40B4-BE49-F238E27FC236}">
              <a16:creationId xmlns:a16="http://schemas.microsoft.com/office/drawing/2014/main" id="{00000000-0008-0000-2100-0000CA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7" name="Text Box 3">
          <a:extLst>
            <a:ext uri="{FF2B5EF4-FFF2-40B4-BE49-F238E27FC236}">
              <a16:creationId xmlns:a16="http://schemas.microsoft.com/office/drawing/2014/main" id="{00000000-0008-0000-2100-0000CB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8" name="Text Box 4">
          <a:extLst>
            <a:ext uri="{FF2B5EF4-FFF2-40B4-BE49-F238E27FC236}">
              <a16:creationId xmlns:a16="http://schemas.microsoft.com/office/drawing/2014/main" id="{00000000-0008-0000-2100-0000CC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29" name="Text Box 5">
          <a:extLst>
            <a:ext uri="{FF2B5EF4-FFF2-40B4-BE49-F238E27FC236}">
              <a16:creationId xmlns:a16="http://schemas.microsoft.com/office/drawing/2014/main" id="{00000000-0008-0000-2100-0000CD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0" name="Text Box 6">
          <a:extLst>
            <a:ext uri="{FF2B5EF4-FFF2-40B4-BE49-F238E27FC236}">
              <a16:creationId xmlns:a16="http://schemas.microsoft.com/office/drawing/2014/main" id="{00000000-0008-0000-2100-0000CE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1" name="Text Box 8">
          <a:extLst>
            <a:ext uri="{FF2B5EF4-FFF2-40B4-BE49-F238E27FC236}">
              <a16:creationId xmlns:a16="http://schemas.microsoft.com/office/drawing/2014/main" id="{00000000-0008-0000-2100-0000CF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2" name="Text Box 9">
          <a:extLst>
            <a:ext uri="{FF2B5EF4-FFF2-40B4-BE49-F238E27FC236}">
              <a16:creationId xmlns:a16="http://schemas.microsoft.com/office/drawing/2014/main" id="{00000000-0008-0000-2100-0000D0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3" name="Text Box 10">
          <a:extLst>
            <a:ext uri="{FF2B5EF4-FFF2-40B4-BE49-F238E27FC236}">
              <a16:creationId xmlns:a16="http://schemas.microsoft.com/office/drawing/2014/main" id="{00000000-0008-0000-2100-0000D1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4" name="Text Box 1">
          <a:extLst>
            <a:ext uri="{FF2B5EF4-FFF2-40B4-BE49-F238E27FC236}">
              <a16:creationId xmlns:a16="http://schemas.microsoft.com/office/drawing/2014/main" id="{00000000-0008-0000-2100-0000D2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5" name="Text Box 2">
          <a:extLst>
            <a:ext uri="{FF2B5EF4-FFF2-40B4-BE49-F238E27FC236}">
              <a16:creationId xmlns:a16="http://schemas.microsoft.com/office/drawing/2014/main" id="{00000000-0008-0000-2100-0000D3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236" name="Text Box 8">
          <a:extLst>
            <a:ext uri="{FF2B5EF4-FFF2-40B4-BE49-F238E27FC236}">
              <a16:creationId xmlns:a16="http://schemas.microsoft.com/office/drawing/2014/main" id="{00000000-0008-0000-2100-0000D404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237" name="Text Box 8">
          <a:extLst>
            <a:ext uri="{FF2B5EF4-FFF2-40B4-BE49-F238E27FC236}">
              <a16:creationId xmlns:a16="http://schemas.microsoft.com/office/drawing/2014/main" id="{00000000-0008-0000-2100-0000D504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8" name="Text Box 1">
          <a:extLst>
            <a:ext uri="{FF2B5EF4-FFF2-40B4-BE49-F238E27FC236}">
              <a16:creationId xmlns:a16="http://schemas.microsoft.com/office/drawing/2014/main" id="{00000000-0008-0000-2100-0000D6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39" name="Text Box 2">
          <a:extLst>
            <a:ext uri="{FF2B5EF4-FFF2-40B4-BE49-F238E27FC236}">
              <a16:creationId xmlns:a16="http://schemas.microsoft.com/office/drawing/2014/main" id="{00000000-0008-0000-2100-0000D7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0" name="Text Box 3">
          <a:extLst>
            <a:ext uri="{FF2B5EF4-FFF2-40B4-BE49-F238E27FC236}">
              <a16:creationId xmlns:a16="http://schemas.microsoft.com/office/drawing/2014/main" id="{00000000-0008-0000-2100-0000D8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1" name="Text Box 4">
          <a:extLst>
            <a:ext uri="{FF2B5EF4-FFF2-40B4-BE49-F238E27FC236}">
              <a16:creationId xmlns:a16="http://schemas.microsoft.com/office/drawing/2014/main" id="{00000000-0008-0000-2100-0000D9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2" name="Text Box 5">
          <a:extLst>
            <a:ext uri="{FF2B5EF4-FFF2-40B4-BE49-F238E27FC236}">
              <a16:creationId xmlns:a16="http://schemas.microsoft.com/office/drawing/2014/main" id="{00000000-0008-0000-2100-0000DA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3" name="Text Box 6">
          <a:extLst>
            <a:ext uri="{FF2B5EF4-FFF2-40B4-BE49-F238E27FC236}">
              <a16:creationId xmlns:a16="http://schemas.microsoft.com/office/drawing/2014/main" id="{00000000-0008-0000-2100-0000DB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4" name="Text Box 8">
          <a:extLst>
            <a:ext uri="{FF2B5EF4-FFF2-40B4-BE49-F238E27FC236}">
              <a16:creationId xmlns:a16="http://schemas.microsoft.com/office/drawing/2014/main" id="{00000000-0008-0000-2100-0000DC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5" name="Text Box 9">
          <a:extLst>
            <a:ext uri="{FF2B5EF4-FFF2-40B4-BE49-F238E27FC236}">
              <a16:creationId xmlns:a16="http://schemas.microsoft.com/office/drawing/2014/main" id="{00000000-0008-0000-2100-0000DD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6" name="Text Box 10">
          <a:extLst>
            <a:ext uri="{FF2B5EF4-FFF2-40B4-BE49-F238E27FC236}">
              <a16:creationId xmlns:a16="http://schemas.microsoft.com/office/drawing/2014/main" id="{00000000-0008-0000-2100-0000DE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7" name="Text Box 1">
          <a:extLst>
            <a:ext uri="{FF2B5EF4-FFF2-40B4-BE49-F238E27FC236}">
              <a16:creationId xmlns:a16="http://schemas.microsoft.com/office/drawing/2014/main" id="{00000000-0008-0000-2100-0000DF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48" name="Text Box 2">
          <a:extLst>
            <a:ext uri="{FF2B5EF4-FFF2-40B4-BE49-F238E27FC236}">
              <a16:creationId xmlns:a16="http://schemas.microsoft.com/office/drawing/2014/main" id="{00000000-0008-0000-2100-0000E0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249" name="Text Box 8">
          <a:extLst>
            <a:ext uri="{FF2B5EF4-FFF2-40B4-BE49-F238E27FC236}">
              <a16:creationId xmlns:a16="http://schemas.microsoft.com/office/drawing/2014/main" id="{00000000-0008-0000-2100-0000E104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0" name="Text Box 1">
          <a:extLst>
            <a:ext uri="{FF2B5EF4-FFF2-40B4-BE49-F238E27FC236}">
              <a16:creationId xmlns:a16="http://schemas.microsoft.com/office/drawing/2014/main" id="{00000000-0008-0000-2100-0000E2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1" name="Text Box 2">
          <a:extLst>
            <a:ext uri="{FF2B5EF4-FFF2-40B4-BE49-F238E27FC236}">
              <a16:creationId xmlns:a16="http://schemas.microsoft.com/office/drawing/2014/main" id="{00000000-0008-0000-2100-0000E3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2" name="Text Box 3">
          <a:extLst>
            <a:ext uri="{FF2B5EF4-FFF2-40B4-BE49-F238E27FC236}">
              <a16:creationId xmlns:a16="http://schemas.microsoft.com/office/drawing/2014/main" id="{00000000-0008-0000-2100-0000E4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3" name="Text Box 4">
          <a:extLst>
            <a:ext uri="{FF2B5EF4-FFF2-40B4-BE49-F238E27FC236}">
              <a16:creationId xmlns:a16="http://schemas.microsoft.com/office/drawing/2014/main" id="{00000000-0008-0000-2100-0000E5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4" name="Text Box 5">
          <a:extLst>
            <a:ext uri="{FF2B5EF4-FFF2-40B4-BE49-F238E27FC236}">
              <a16:creationId xmlns:a16="http://schemas.microsoft.com/office/drawing/2014/main" id="{00000000-0008-0000-2100-0000E6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5" name="Text Box 6">
          <a:extLst>
            <a:ext uri="{FF2B5EF4-FFF2-40B4-BE49-F238E27FC236}">
              <a16:creationId xmlns:a16="http://schemas.microsoft.com/office/drawing/2014/main" id="{00000000-0008-0000-2100-0000E7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6" name="Text Box 8">
          <a:extLst>
            <a:ext uri="{FF2B5EF4-FFF2-40B4-BE49-F238E27FC236}">
              <a16:creationId xmlns:a16="http://schemas.microsoft.com/office/drawing/2014/main" id="{00000000-0008-0000-2100-0000E8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7" name="Text Box 9">
          <a:extLst>
            <a:ext uri="{FF2B5EF4-FFF2-40B4-BE49-F238E27FC236}">
              <a16:creationId xmlns:a16="http://schemas.microsoft.com/office/drawing/2014/main" id="{00000000-0008-0000-2100-0000E9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47</xdr:row>
      <xdr:rowOff>0</xdr:rowOff>
    </xdr:from>
    <xdr:ext cx="114300" cy="285750"/>
    <xdr:sp macro="" textlink="">
      <xdr:nvSpPr>
        <xdr:cNvPr id="1258" name="Text Box 10">
          <a:extLst>
            <a:ext uri="{FF2B5EF4-FFF2-40B4-BE49-F238E27FC236}">
              <a16:creationId xmlns:a16="http://schemas.microsoft.com/office/drawing/2014/main" id="{00000000-0008-0000-2100-0000EA040000}"/>
            </a:ext>
          </a:extLst>
        </xdr:cNvPr>
        <xdr:cNvSpPr txBox="1">
          <a:spLocks noChangeArrowheads="1"/>
        </xdr:cNvSpPr>
      </xdr:nvSpPr>
      <xdr:spPr bwMode="auto">
        <a:xfrm>
          <a:off x="5623560" y="8595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31749</xdr:rowOff>
    </xdr:from>
    <xdr:ext cx="114300" cy="285750"/>
    <xdr:sp macro="" textlink="">
      <xdr:nvSpPr>
        <xdr:cNvPr id="1259" name="Text Box 1">
          <a:extLst>
            <a:ext uri="{FF2B5EF4-FFF2-40B4-BE49-F238E27FC236}">
              <a16:creationId xmlns:a16="http://schemas.microsoft.com/office/drawing/2014/main" id="{00000000-0008-0000-2100-0000EB040000}"/>
            </a:ext>
          </a:extLst>
        </xdr:cNvPr>
        <xdr:cNvSpPr txBox="1">
          <a:spLocks noChangeArrowheads="1"/>
        </xdr:cNvSpPr>
      </xdr:nvSpPr>
      <xdr:spPr bwMode="auto">
        <a:xfrm>
          <a:off x="5623560" y="8809989"/>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0" name="Text Box 1">
          <a:extLst>
            <a:ext uri="{FF2B5EF4-FFF2-40B4-BE49-F238E27FC236}">
              <a16:creationId xmlns:a16="http://schemas.microsoft.com/office/drawing/2014/main" id="{00000000-0008-0000-2100-0000EC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1" name="Text Box 2">
          <a:extLst>
            <a:ext uri="{FF2B5EF4-FFF2-40B4-BE49-F238E27FC236}">
              <a16:creationId xmlns:a16="http://schemas.microsoft.com/office/drawing/2014/main" id="{00000000-0008-0000-2100-0000ED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2" name="Text Box 3">
          <a:extLst>
            <a:ext uri="{FF2B5EF4-FFF2-40B4-BE49-F238E27FC236}">
              <a16:creationId xmlns:a16="http://schemas.microsoft.com/office/drawing/2014/main" id="{00000000-0008-0000-2100-0000EE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3" name="Text Box 4">
          <a:extLst>
            <a:ext uri="{FF2B5EF4-FFF2-40B4-BE49-F238E27FC236}">
              <a16:creationId xmlns:a16="http://schemas.microsoft.com/office/drawing/2014/main" id="{00000000-0008-0000-2100-0000EF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4" name="Text Box 5">
          <a:extLst>
            <a:ext uri="{FF2B5EF4-FFF2-40B4-BE49-F238E27FC236}">
              <a16:creationId xmlns:a16="http://schemas.microsoft.com/office/drawing/2014/main" id="{00000000-0008-0000-2100-0000F0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5" name="Text Box 6">
          <a:extLst>
            <a:ext uri="{FF2B5EF4-FFF2-40B4-BE49-F238E27FC236}">
              <a16:creationId xmlns:a16="http://schemas.microsoft.com/office/drawing/2014/main" id="{00000000-0008-0000-2100-0000F1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6" name="Text Box 8">
          <a:extLst>
            <a:ext uri="{FF2B5EF4-FFF2-40B4-BE49-F238E27FC236}">
              <a16:creationId xmlns:a16="http://schemas.microsoft.com/office/drawing/2014/main" id="{00000000-0008-0000-2100-0000F2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7" name="Text Box 9">
          <a:extLst>
            <a:ext uri="{FF2B5EF4-FFF2-40B4-BE49-F238E27FC236}">
              <a16:creationId xmlns:a16="http://schemas.microsoft.com/office/drawing/2014/main" id="{00000000-0008-0000-2100-0000F3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8" name="Text Box 10">
          <a:extLst>
            <a:ext uri="{FF2B5EF4-FFF2-40B4-BE49-F238E27FC236}">
              <a16:creationId xmlns:a16="http://schemas.microsoft.com/office/drawing/2014/main" id="{00000000-0008-0000-2100-0000F4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69" name="Text Box 1">
          <a:extLst>
            <a:ext uri="{FF2B5EF4-FFF2-40B4-BE49-F238E27FC236}">
              <a16:creationId xmlns:a16="http://schemas.microsoft.com/office/drawing/2014/main" id="{00000000-0008-0000-2100-0000F5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0" name="Text Box 2">
          <a:extLst>
            <a:ext uri="{FF2B5EF4-FFF2-40B4-BE49-F238E27FC236}">
              <a16:creationId xmlns:a16="http://schemas.microsoft.com/office/drawing/2014/main" id="{00000000-0008-0000-2100-0000F6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1" name="Text Box 1">
          <a:extLst>
            <a:ext uri="{FF2B5EF4-FFF2-40B4-BE49-F238E27FC236}">
              <a16:creationId xmlns:a16="http://schemas.microsoft.com/office/drawing/2014/main" id="{00000000-0008-0000-2100-0000F7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2" name="Text Box 2">
          <a:extLst>
            <a:ext uri="{FF2B5EF4-FFF2-40B4-BE49-F238E27FC236}">
              <a16:creationId xmlns:a16="http://schemas.microsoft.com/office/drawing/2014/main" id="{00000000-0008-0000-2100-0000F8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3" name="Text Box 3">
          <a:extLst>
            <a:ext uri="{FF2B5EF4-FFF2-40B4-BE49-F238E27FC236}">
              <a16:creationId xmlns:a16="http://schemas.microsoft.com/office/drawing/2014/main" id="{00000000-0008-0000-2100-0000F9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4" name="Text Box 4">
          <a:extLst>
            <a:ext uri="{FF2B5EF4-FFF2-40B4-BE49-F238E27FC236}">
              <a16:creationId xmlns:a16="http://schemas.microsoft.com/office/drawing/2014/main" id="{00000000-0008-0000-2100-0000FA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5" name="Text Box 5">
          <a:extLst>
            <a:ext uri="{FF2B5EF4-FFF2-40B4-BE49-F238E27FC236}">
              <a16:creationId xmlns:a16="http://schemas.microsoft.com/office/drawing/2014/main" id="{00000000-0008-0000-2100-0000FB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6" name="Text Box 6">
          <a:extLst>
            <a:ext uri="{FF2B5EF4-FFF2-40B4-BE49-F238E27FC236}">
              <a16:creationId xmlns:a16="http://schemas.microsoft.com/office/drawing/2014/main" id="{00000000-0008-0000-2100-0000FC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7" name="Text Box 8">
          <a:extLst>
            <a:ext uri="{FF2B5EF4-FFF2-40B4-BE49-F238E27FC236}">
              <a16:creationId xmlns:a16="http://schemas.microsoft.com/office/drawing/2014/main" id="{00000000-0008-0000-2100-0000FD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8" name="Text Box 9">
          <a:extLst>
            <a:ext uri="{FF2B5EF4-FFF2-40B4-BE49-F238E27FC236}">
              <a16:creationId xmlns:a16="http://schemas.microsoft.com/office/drawing/2014/main" id="{00000000-0008-0000-2100-0000FE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79" name="Text Box 10">
          <a:extLst>
            <a:ext uri="{FF2B5EF4-FFF2-40B4-BE49-F238E27FC236}">
              <a16:creationId xmlns:a16="http://schemas.microsoft.com/office/drawing/2014/main" id="{00000000-0008-0000-2100-0000FF04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0" name="Text Box 1">
          <a:extLst>
            <a:ext uri="{FF2B5EF4-FFF2-40B4-BE49-F238E27FC236}">
              <a16:creationId xmlns:a16="http://schemas.microsoft.com/office/drawing/2014/main" id="{00000000-0008-0000-2100-000000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1" name="Text Box 2">
          <a:extLst>
            <a:ext uri="{FF2B5EF4-FFF2-40B4-BE49-F238E27FC236}">
              <a16:creationId xmlns:a16="http://schemas.microsoft.com/office/drawing/2014/main" id="{00000000-0008-0000-2100-000001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282" name="Text Box 8">
          <a:extLst>
            <a:ext uri="{FF2B5EF4-FFF2-40B4-BE49-F238E27FC236}">
              <a16:creationId xmlns:a16="http://schemas.microsoft.com/office/drawing/2014/main" id="{00000000-0008-0000-2100-00000205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283" name="Text Box 8">
          <a:extLst>
            <a:ext uri="{FF2B5EF4-FFF2-40B4-BE49-F238E27FC236}">
              <a16:creationId xmlns:a16="http://schemas.microsoft.com/office/drawing/2014/main" id="{00000000-0008-0000-2100-00000305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4" name="Text Box 1">
          <a:extLst>
            <a:ext uri="{FF2B5EF4-FFF2-40B4-BE49-F238E27FC236}">
              <a16:creationId xmlns:a16="http://schemas.microsoft.com/office/drawing/2014/main" id="{00000000-0008-0000-2100-000004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5" name="Text Box 2">
          <a:extLst>
            <a:ext uri="{FF2B5EF4-FFF2-40B4-BE49-F238E27FC236}">
              <a16:creationId xmlns:a16="http://schemas.microsoft.com/office/drawing/2014/main" id="{00000000-0008-0000-2100-000005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6" name="Text Box 3">
          <a:extLst>
            <a:ext uri="{FF2B5EF4-FFF2-40B4-BE49-F238E27FC236}">
              <a16:creationId xmlns:a16="http://schemas.microsoft.com/office/drawing/2014/main" id="{00000000-0008-0000-2100-000006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7" name="Text Box 4">
          <a:extLst>
            <a:ext uri="{FF2B5EF4-FFF2-40B4-BE49-F238E27FC236}">
              <a16:creationId xmlns:a16="http://schemas.microsoft.com/office/drawing/2014/main" id="{00000000-0008-0000-2100-000007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8" name="Text Box 5">
          <a:extLst>
            <a:ext uri="{FF2B5EF4-FFF2-40B4-BE49-F238E27FC236}">
              <a16:creationId xmlns:a16="http://schemas.microsoft.com/office/drawing/2014/main" id="{00000000-0008-0000-2100-000008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89" name="Text Box 6">
          <a:extLst>
            <a:ext uri="{FF2B5EF4-FFF2-40B4-BE49-F238E27FC236}">
              <a16:creationId xmlns:a16="http://schemas.microsoft.com/office/drawing/2014/main" id="{00000000-0008-0000-2100-000009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0" name="Text Box 8">
          <a:extLst>
            <a:ext uri="{FF2B5EF4-FFF2-40B4-BE49-F238E27FC236}">
              <a16:creationId xmlns:a16="http://schemas.microsoft.com/office/drawing/2014/main" id="{00000000-0008-0000-2100-00000A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1" name="Text Box 9">
          <a:extLst>
            <a:ext uri="{FF2B5EF4-FFF2-40B4-BE49-F238E27FC236}">
              <a16:creationId xmlns:a16="http://schemas.microsoft.com/office/drawing/2014/main" id="{00000000-0008-0000-2100-00000B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2" name="Text Box 10">
          <a:extLst>
            <a:ext uri="{FF2B5EF4-FFF2-40B4-BE49-F238E27FC236}">
              <a16:creationId xmlns:a16="http://schemas.microsoft.com/office/drawing/2014/main" id="{00000000-0008-0000-2100-00000C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3" name="Text Box 1">
          <a:extLst>
            <a:ext uri="{FF2B5EF4-FFF2-40B4-BE49-F238E27FC236}">
              <a16:creationId xmlns:a16="http://schemas.microsoft.com/office/drawing/2014/main" id="{00000000-0008-0000-2100-00000D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4" name="Text Box 2">
          <a:extLst>
            <a:ext uri="{FF2B5EF4-FFF2-40B4-BE49-F238E27FC236}">
              <a16:creationId xmlns:a16="http://schemas.microsoft.com/office/drawing/2014/main" id="{00000000-0008-0000-2100-00000E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295" name="Text Box 8">
          <a:extLst>
            <a:ext uri="{FF2B5EF4-FFF2-40B4-BE49-F238E27FC236}">
              <a16:creationId xmlns:a16="http://schemas.microsoft.com/office/drawing/2014/main" id="{00000000-0008-0000-2100-00000F05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6" name="Text Box 1">
          <a:extLst>
            <a:ext uri="{FF2B5EF4-FFF2-40B4-BE49-F238E27FC236}">
              <a16:creationId xmlns:a16="http://schemas.microsoft.com/office/drawing/2014/main" id="{00000000-0008-0000-2100-000010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7" name="Text Box 2">
          <a:extLst>
            <a:ext uri="{FF2B5EF4-FFF2-40B4-BE49-F238E27FC236}">
              <a16:creationId xmlns:a16="http://schemas.microsoft.com/office/drawing/2014/main" id="{00000000-0008-0000-2100-000011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8" name="Text Box 3">
          <a:extLst>
            <a:ext uri="{FF2B5EF4-FFF2-40B4-BE49-F238E27FC236}">
              <a16:creationId xmlns:a16="http://schemas.microsoft.com/office/drawing/2014/main" id="{00000000-0008-0000-2100-000012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299" name="Text Box 4">
          <a:extLst>
            <a:ext uri="{FF2B5EF4-FFF2-40B4-BE49-F238E27FC236}">
              <a16:creationId xmlns:a16="http://schemas.microsoft.com/office/drawing/2014/main" id="{00000000-0008-0000-2100-000013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0" name="Text Box 5">
          <a:extLst>
            <a:ext uri="{FF2B5EF4-FFF2-40B4-BE49-F238E27FC236}">
              <a16:creationId xmlns:a16="http://schemas.microsoft.com/office/drawing/2014/main" id="{00000000-0008-0000-2100-000014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1" name="Text Box 6">
          <a:extLst>
            <a:ext uri="{FF2B5EF4-FFF2-40B4-BE49-F238E27FC236}">
              <a16:creationId xmlns:a16="http://schemas.microsoft.com/office/drawing/2014/main" id="{00000000-0008-0000-2100-000015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2" name="Text Box 8">
          <a:extLst>
            <a:ext uri="{FF2B5EF4-FFF2-40B4-BE49-F238E27FC236}">
              <a16:creationId xmlns:a16="http://schemas.microsoft.com/office/drawing/2014/main" id="{00000000-0008-0000-2100-000016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3" name="Text Box 9">
          <a:extLst>
            <a:ext uri="{FF2B5EF4-FFF2-40B4-BE49-F238E27FC236}">
              <a16:creationId xmlns:a16="http://schemas.microsoft.com/office/drawing/2014/main" id="{00000000-0008-0000-2100-000017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4" name="Text Box 10">
          <a:extLst>
            <a:ext uri="{FF2B5EF4-FFF2-40B4-BE49-F238E27FC236}">
              <a16:creationId xmlns:a16="http://schemas.microsoft.com/office/drawing/2014/main" id="{00000000-0008-0000-2100-000018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5" name="Text Box 1">
          <a:extLst>
            <a:ext uri="{FF2B5EF4-FFF2-40B4-BE49-F238E27FC236}">
              <a16:creationId xmlns:a16="http://schemas.microsoft.com/office/drawing/2014/main" id="{00000000-0008-0000-2100-000019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6" name="Text Box 2">
          <a:extLst>
            <a:ext uri="{FF2B5EF4-FFF2-40B4-BE49-F238E27FC236}">
              <a16:creationId xmlns:a16="http://schemas.microsoft.com/office/drawing/2014/main" id="{00000000-0008-0000-2100-00001A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307" name="Text Box 8">
          <a:extLst>
            <a:ext uri="{FF2B5EF4-FFF2-40B4-BE49-F238E27FC236}">
              <a16:creationId xmlns:a16="http://schemas.microsoft.com/office/drawing/2014/main" id="{00000000-0008-0000-2100-00001B05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308" name="Text Box 8">
          <a:extLst>
            <a:ext uri="{FF2B5EF4-FFF2-40B4-BE49-F238E27FC236}">
              <a16:creationId xmlns:a16="http://schemas.microsoft.com/office/drawing/2014/main" id="{00000000-0008-0000-2100-00001C05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09" name="Text Box 1">
          <a:extLst>
            <a:ext uri="{FF2B5EF4-FFF2-40B4-BE49-F238E27FC236}">
              <a16:creationId xmlns:a16="http://schemas.microsoft.com/office/drawing/2014/main" id="{00000000-0008-0000-2100-00001D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0" name="Text Box 2">
          <a:extLst>
            <a:ext uri="{FF2B5EF4-FFF2-40B4-BE49-F238E27FC236}">
              <a16:creationId xmlns:a16="http://schemas.microsoft.com/office/drawing/2014/main" id="{00000000-0008-0000-2100-00001E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1" name="Text Box 3">
          <a:extLst>
            <a:ext uri="{FF2B5EF4-FFF2-40B4-BE49-F238E27FC236}">
              <a16:creationId xmlns:a16="http://schemas.microsoft.com/office/drawing/2014/main" id="{00000000-0008-0000-2100-00001F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2" name="Text Box 4">
          <a:extLst>
            <a:ext uri="{FF2B5EF4-FFF2-40B4-BE49-F238E27FC236}">
              <a16:creationId xmlns:a16="http://schemas.microsoft.com/office/drawing/2014/main" id="{00000000-0008-0000-2100-000020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3" name="Text Box 5">
          <a:extLst>
            <a:ext uri="{FF2B5EF4-FFF2-40B4-BE49-F238E27FC236}">
              <a16:creationId xmlns:a16="http://schemas.microsoft.com/office/drawing/2014/main" id="{00000000-0008-0000-2100-000021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4" name="Text Box 6">
          <a:extLst>
            <a:ext uri="{FF2B5EF4-FFF2-40B4-BE49-F238E27FC236}">
              <a16:creationId xmlns:a16="http://schemas.microsoft.com/office/drawing/2014/main" id="{00000000-0008-0000-2100-000022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5" name="Text Box 8">
          <a:extLst>
            <a:ext uri="{FF2B5EF4-FFF2-40B4-BE49-F238E27FC236}">
              <a16:creationId xmlns:a16="http://schemas.microsoft.com/office/drawing/2014/main" id="{00000000-0008-0000-2100-000023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6" name="Text Box 9">
          <a:extLst>
            <a:ext uri="{FF2B5EF4-FFF2-40B4-BE49-F238E27FC236}">
              <a16:creationId xmlns:a16="http://schemas.microsoft.com/office/drawing/2014/main" id="{00000000-0008-0000-2100-000024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7" name="Text Box 10">
          <a:extLst>
            <a:ext uri="{FF2B5EF4-FFF2-40B4-BE49-F238E27FC236}">
              <a16:creationId xmlns:a16="http://schemas.microsoft.com/office/drawing/2014/main" id="{00000000-0008-0000-2100-000025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8" name="Text Box 1">
          <a:extLst>
            <a:ext uri="{FF2B5EF4-FFF2-40B4-BE49-F238E27FC236}">
              <a16:creationId xmlns:a16="http://schemas.microsoft.com/office/drawing/2014/main" id="{00000000-0008-0000-2100-000026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19" name="Text Box 2">
          <a:extLst>
            <a:ext uri="{FF2B5EF4-FFF2-40B4-BE49-F238E27FC236}">
              <a16:creationId xmlns:a16="http://schemas.microsoft.com/office/drawing/2014/main" id="{00000000-0008-0000-2100-000027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320" name="Text Box 8">
          <a:extLst>
            <a:ext uri="{FF2B5EF4-FFF2-40B4-BE49-F238E27FC236}">
              <a16:creationId xmlns:a16="http://schemas.microsoft.com/office/drawing/2014/main" id="{00000000-0008-0000-2100-00002805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1" name="Text Box 1">
          <a:extLst>
            <a:ext uri="{FF2B5EF4-FFF2-40B4-BE49-F238E27FC236}">
              <a16:creationId xmlns:a16="http://schemas.microsoft.com/office/drawing/2014/main" id="{00000000-0008-0000-2100-000029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2" name="Text Box 2">
          <a:extLst>
            <a:ext uri="{FF2B5EF4-FFF2-40B4-BE49-F238E27FC236}">
              <a16:creationId xmlns:a16="http://schemas.microsoft.com/office/drawing/2014/main" id="{00000000-0008-0000-2100-00002A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3" name="Text Box 3">
          <a:extLst>
            <a:ext uri="{FF2B5EF4-FFF2-40B4-BE49-F238E27FC236}">
              <a16:creationId xmlns:a16="http://schemas.microsoft.com/office/drawing/2014/main" id="{00000000-0008-0000-2100-00002B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4" name="Text Box 4">
          <a:extLst>
            <a:ext uri="{FF2B5EF4-FFF2-40B4-BE49-F238E27FC236}">
              <a16:creationId xmlns:a16="http://schemas.microsoft.com/office/drawing/2014/main" id="{00000000-0008-0000-2100-00002C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5" name="Text Box 5">
          <a:extLst>
            <a:ext uri="{FF2B5EF4-FFF2-40B4-BE49-F238E27FC236}">
              <a16:creationId xmlns:a16="http://schemas.microsoft.com/office/drawing/2014/main" id="{00000000-0008-0000-2100-00002D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6" name="Text Box 6">
          <a:extLst>
            <a:ext uri="{FF2B5EF4-FFF2-40B4-BE49-F238E27FC236}">
              <a16:creationId xmlns:a16="http://schemas.microsoft.com/office/drawing/2014/main" id="{00000000-0008-0000-2100-00002E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7" name="Text Box 8">
          <a:extLst>
            <a:ext uri="{FF2B5EF4-FFF2-40B4-BE49-F238E27FC236}">
              <a16:creationId xmlns:a16="http://schemas.microsoft.com/office/drawing/2014/main" id="{00000000-0008-0000-2100-00002F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8" name="Text Box 9">
          <a:extLst>
            <a:ext uri="{FF2B5EF4-FFF2-40B4-BE49-F238E27FC236}">
              <a16:creationId xmlns:a16="http://schemas.microsoft.com/office/drawing/2014/main" id="{00000000-0008-0000-2100-000030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50</xdr:row>
      <xdr:rowOff>0</xdr:rowOff>
    </xdr:from>
    <xdr:ext cx="114300" cy="285750"/>
    <xdr:sp macro="" textlink="">
      <xdr:nvSpPr>
        <xdr:cNvPr id="1329" name="Text Box 10">
          <a:extLst>
            <a:ext uri="{FF2B5EF4-FFF2-40B4-BE49-F238E27FC236}">
              <a16:creationId xmlns:a16="http://schemas.microsoft.com/office/drawing/2014/main" id="{00000000-0008-0000-2100-000031050000}"/>
            </a:ext>
          </a:extLst>
        </xdr:cNvPr>
        <xdr:cNvSpPr txBox="1">
          <a:spLocks noChangeArrowheads="1"/>
        </xdr:cNvSpPr>
      </xdr:nvSpPr>
      <xdr:spPr bwMode="auto">
        <a:xfrm>
          <a:off x="5623560" y="9144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116417</xdr:rowOff>
    </xdr:from>
    <xdr:ext cx="114300" cy="285750"/>
    <xdr:sp macro="" textlink="">
      <xdr:nvSpPr>
        <xdr:cNvPr id="1330" name="Text Box 1">
          <a:extLst>
            <a:ext uri="{FF2B5EF4-FFF2-40B4-BE49-F238E27FC236}">
              <a16:creationId xmlns:a16="http://schemas.microsoft.com/office/drawing/2014/main" id="{00000000-0008-0000-2100-000032050000}"/>
            </a:ext>
          </a:extLst>
        </xdr:cNvPr>
        <xdr:cNvSpPr txBox="1">
          <a:spLocks noChangeArrowheads="1"/>
        </xdr:cNvSpPr>
      </xdr:nvSpPr>
      <xdr:spPr bwMode="auto">
        <a:xfrm>
          <a:off x="5623560" y="944329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1" name="Text Box 1">
          <a:extLst>
            <a:ext uri="{FF2B5EF4-FFF2-40B4-BE49-F238E27FC236}">
              <a16:creationId xmlns:a16="http://schemas.microsoft.com/office/drawing/2014/main" id="{00000000-0008-0000-2100-000033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2" name="Text Box 2">
          <a:extLst>
            <a:ext uri="{FF2B5EF4-FFF2-40B4-BE49-F238E27FC236}">
              <a16:creationId xmlns:a16="http://schemas.microsoft.com/office/drawing/2014/main" id="{00000000-0008-0000-2100-000034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3" name="Text Box 3">
          <a:extLst>
            <a:ext uri="{FF2B5EF4-FFF2-40B4-BE49-F238E27FC236}">
              <a16:creationId xmlns:a16="http://schemas.microsoft.com/office/drawing/2014/main" id="{00000000-0008-0000-2100-000035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4" name="Text Box 4">
          <a:extLst>
            <a:ext uri="{FF2B5EF4-FFF2-40B4-BE49-F238E27FC236}">
              <a16:creationId xmlns:a16="http://schemas.microsoft.com/office/drawing/2014/main" id="{00000000-0008-0000-2100-000036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5" name="Text Box 5">
          <a:extLst>
            <a:ext uri="{FF2B5EF4-FFF2-40B4-BE49-F238E27FC236}">
              <a16:creationId xmlns:a16="http://schemas.microsoft.com/office/drawing/2014/main" id="{00000000-0008-0000-2100-000037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6" name="Text Box 6">
          <a:extLst>
            <a:ext uri="{FF2B5EF4-FFF2-40B4-BE49-F238E27FC236}">
              <a16:creationId xmlns:a16="http://schemas.microsoft.com/office/drawing/2014/main" id="{00000000-0008-0000-2100-000038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7" name="Text Box 8">
          <a:extLst>
            <a:ext uri="{FF2B5EF4-FFF2-40B4-BE49-F238E27FC236}">
              <a16:creationId xmlns:a16="http://schemas.microsoft.com/office/drawing/2014/main" id="{00000000-0008-0000-2100-000039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8" name="Text Box 9">
          <a:extLst>
            <a:ext uri="{FF2B5EF4-FFF2-40B4-BE49-F238E27FC236}">
              <a16:creationId xmlns:a16="http://schemas.microsoft.com/office/drawing/2014/main" id="{00000000-0008-0000-2100-00003A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39" name="Text Box 10">
          <a:extLst>
            <a:ext uri="{FF2B5EF4-FFF2-40B4-BE49-F238E27FC236}">
              <a16:creationId xmlns:a16="http://schemas.microsoft.com/office/drawing/2014/main" id="{00000000-0008-0000-2100-00003B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0" name="Text Box 1">
          <a:extLst>
            <a:ext uri="{FF2B5EF4-FFF2-40B4-BE49-F238E27FC236}">
              <a16:creationId xmlns:a16="http://schemas.microsoft.com/office/drawing/2014/main" id="{00000000-0008-0000-2100-00003C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1" name="Text Box 2">
          <a:extLst>
            <a:ext uri="{FF2B5EF4-FFF2-40B4-BE49-F238E27FC236}">
              <a16:creationId xmlns:a16="http://schemas.microsoft.com/office/drawing/2014/main" id="{00000000-0008-0000-2100-00003D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2" name="Text Box 1">
          <a:extLst>
            <a:ext uri="{FF2B5EF4-FFF2-40B4-BE49-F238E27FC236}">
              <a16:creationId xmlns:a16="http://schemas.microsoft.com/office/drawing/2014/main" id="{00000000-0008-0000-2100-00003E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3" name="Text Box 2">
          <a:extLst>
            <a:ext uri="{FF2B5EF4-FFF2-40B4-BE49-F238E27FC236}">
              <a16:creationId xmlns:a16="http://schemas.microsoft.com/office/drawing/2014/main" id="{00000000-0008-0000-2100-00003F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4" name="Text Box 3">
          <a:extLst>
            <a:ext uri="{FF2B5EF4-FFF2-40B4-BE49-F238E27FC236}">
              <a16:creationId xmlns:a16="http://schemas.microsoft.com/office/drawing/2014/main" id="{00000000-0008-0000-2100-000040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5" name="Text Box 4">
          <a:extLst>
            <a:ext uri="{FF2B5EF4-FFF2-40B4-BE49-F238E27FC236}">
              <a16:creationId xmlns:a16="http://schemas.microsoft.com/office/drawing/2014/main" id="{00000000-0008-0000-2100-000041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6" name="Text Box 5">
          <a:extLst>
            <a:ext uri="{FF2B5EF4-FFF2-40B4-BE49-F238E27FC236}">
              <a16:creationId xmlns:a16="http://schemas.microsoft.com/office/drawing/2014/main" id="{00000000-0008-0000-2100-000042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7" name="Text Box 6">
          <a:extLst>
            <a:ext uri="{FF2B5EF4-FFF2-40B4-BE49-F238E27FC236}">
              <a16:creationId xmlns:a16="http://schemas.microsoft.com/office/drawing/2014/main" id="{00000000-0008-0000-2100-000043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8" name="Text Box 8">
          <a:extLst>
            <a:ext uri="{FF2B5EF4-FFF2-40B4-BE49-F238E27FC236}">
              <a16:creationId xmlns:a16="http://schemas.microsoft.com/office/drawing/2014/main" id="{00000000-0008-0000-2100-000044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49" name="Text Box 9">
          <a:extLst>
            <a:ext uri="{FF2B5EF4-FFF2-40B4-BE49-F238E27FC236}">
              <a16:creationId xmlns:a16="http://schemas.microsoft.com/office/drawing/2014/main" id="{00000000-0008-0000-2100-000045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0" name="Text Box 10">
          <a:extLst>
            <a:ext uri="{FF2B5EF4-FFF2-40B4-BE49-F238E27FC236}">
              <a16:creationId xmlns:a16="http://schemas.microsoft.com/office/drawing/2014/main" id="{00000000-0008-0000-2100-000046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1" name="Text Box 1">
          <a:extLst>
            <a:ext uri="{FF2B5EF4-FFF2-40B4-BE49-F238E27FC236}">
              <a16:creationId xmlns:a16="http://schemas.microsoft.com/office/drawing/2014/main" id="{00000000-0008-0000-2100-000047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2" name="Text Box 2">
          <a:extLst>
            <a:ext uri="{FF2B5EF4-FFF2-40B4-BE49-F238E27FC236}">
              <a16:creationId xmlns:a16="http://schemas.microsoft.com/office/drawing/2014/main" id="{00000000-0008-0000-2100-000048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3" name="Text Box 1">
          <a:extLst>
            <a:ext uri="{FF2B5EF4-FFF2-40B4-BE49-F238E27FC236}">
              <a16:creationId xmlns:a16="http://schemas.microsoft.com/office/drawing/2014/main" id="{00000000-0008-0000-2100-000049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4" name="Text Box 2">
          <a:extLst>
            <a:ext uri="{FF2B5EF4-FFF2-40B4-BE49-F238E27FC236}">
              <a16:creationId xmlns:a16="http://schemas.microsoft.com/office/drawing/2014/main" id="{00000000-0008-0000-2100-00004A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5" name="Text Box 3">
          <a:extLst>
            <a:ext uri="{FF2B5EF4-FFF2-40B4-BE49-F238E27FC236}">
              <a16:creationId xmlns:a16="http://schemas.microsoft.com/office/drawing/2014/main" id="{00000000-0008-0000-2100-00004B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6" name="Text Box 4">
          <a:extLst>
            <a:ext uri="{FF2B5EF4-FFF2-40B4-BE49-F238E27FC236}">
              <a16:creationId xmlns:a16="http://schemas.microsoft.com/office/drawing/2014/main" id="{00000000-0008-0000-2100-00004C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7" name="Text Box 5">
          <a:extLst>
            <a:ext uri="{FF2B5EF4-FFF2-40B4-BE49-F238E27FC236}">
              <a16:creationId xmlns:a16="http://schemas.microsoft.com/office/drawing/2014/main" id="{00000000-0008-0000-2100-00004D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8" name="Text Box 6">
          <a:extLst>
            <a:ext uri="{FF2B5EF4-FFF2-40B4-BE49-F238E27FC236}">
              <a16:creationId xmlns:a16="http://schemas.microsoft.com/office/drawing/2014/main" id="{00000000-0008-0000-2100-00004E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59" name="Text Box 8">
          <a:extLst>
            <a:ext uri="{FF2B5EF4-FFF2-40B4-BE49-F238E27FC236}">
              <a16:creationId xmlns:a16="http://schemas.microsoft.com/office/drawing/2014/main" id="{00000000-0008-0000-2100-00004F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0" name="Text Box 9">
          <a:extLst>
            <a:ext uri="{FF2B5EF4-FFF2-40B4-BE49-F238E27FC236}">
              <a16:creationId xmlns:a16="http://schemas.microsoft.com/office/drawing/2014/main" id="{00000000-0008-0000-2100-000050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1" name="Text Box 10">
          <a:extLst>
            <a:ext uri="{FF2B5EF4-FFF2-40B4-BE49-F238E27FC236}">
              <a16:creationId xmlns:a16="http://schemas.microsoft.com/office/drawing/2014/main" id="{00000000-0008-0000-2100-000051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2" name="Text Box 1">
          <a:extLst>
            <a:ext uri="{FF2B5EF4-FFF2-40B4-BE49-F238E27FC236}">
              <a16:creationId xmlns:a16="http://schemas.microsoft.com/office/drawing/2014/main" id="{00000000-0008-0000-2100-000052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3" name="Text Box 2">
          <a:extLst>
            <a:ext uri="{FF2B5EF4-FFF2-40B4-BE49-F238E27FC236}">
              <a16:creationId xmlns:a16="http://schemas.microsoft.com/office/drawing/2014/main" id="{00000000-0008-0000-2100-000053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4" name="Text Box 1">
          <a:extLst>
            <a:ext uri="{FF2B5EF4-FFF2-40B4-BE49-F238E27FC236}">
              <a16:creationId xmlns:a16="http://schemas.microsoft.com/office/drawing/2014/main" id="{00000000-0008-0000-2100-000054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5" name="Text Box 2">
          <a:extLst>
            <a:ext uri="{FF2B5EF4-FFF2-40B4-BE49-F238E27FC236}">
              <a16:creationId xmlns:a16="http://schemas.microsoft.com/office/drawing/2014/main" id="{00000000-0008-0000-2100-000055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6" name="Text Box 3">
          <a:extLst>
            <a:ext uri="{FF2B5EF4-FFF2-40B4-BE49-F238E27FC236}">
              <a16:creationId xmlns:a16="http://schemas.microsoft.com/office/drawing/2014/main" id="{00000000-0008-0000-2100-000056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7" name="Text Box 4">
          <a:extLst>
            <a:ext uri="{FF2B5EF4-FFF2-40B4-BE49-F238E27FC236}">
              <a16:creationId xmlns:a16="http://schemas.microsoft.com/office/drawing/2014/main" id="{00000000-0008-0000-2100-000057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8" name="Text Box 5">
          <a:extLst>
            <a:ext uri="{FF2B5EF4-FFF2-40B4-BE49-F238E27FC236}">
              <a16:creationId xmlns:a16="http://schemas.microsoft.com/office/drawing/2014/main" id="{00000000-0008-0000-2100-000058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69" name="Text Box 6">
          <a:extLst>
            <a:ext uri="{FF2B5EF4-FFF2-40B4-BE49-F238E27FC236}">
              <a16:creationId xmlns:a16="http://schemas.microsoft.com/office/drawing/2014/main" id="{00000000-0008-0000-2100-000059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0" name="Text Box 8">
          <a:extLst>
            <a:ext uri="{FF2B5EF4-FFF2-40B4-BE49-F238E27FC236}">
              <a16:creationId xmlns:a16="http://schemas.microsoft.com/office/drawing/2014/main" id="{00000000-0008-0000-2100-00005A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1" name="Text Box 9">
          <a:extLst>
            <a:ext uri="{FF2B5EF4-FFF2-40B4-BE49-F238E27FC236}">
              <a16:creationId xmlns:a16="http://schemas.microsoft.com/office/drawing/2014/main" id="{00000000-0008-0000-2100-00005B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2" name="Text Box 10">
          <a:extLst>
            <a:ext uri="{FF2B5EF4-FFF2-40B4-BE49-F238E27FC236}">
              <a16:creationId xmlns:a16="http://schemas.microsoft.com/office/drawing/2014/main" id="{00000000-0008-0000-2100-00005C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3" name="Text Box 1">
          <a:extLst>
            <a:ext uri="{FF2B5EF4-FFF2-40B4-BE49-F238E27FC236}">
              <a16:creationId xmlns:a16="http://schemas.microsoft.com/office/drawing/2014/main" id="{00000000-0008-0000-2100-00005D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4" name="Text Box 2">
          <a:extLst>
            <a:ext uri="{FF2B5EF4-FFF2-40B4-BE49-F238E27FC236}">
              <a16:creationId xmlns:a16="http://schemas.microsoft.com/office/drawing/2014/main" id="{00000000-0008-0000-2100-00005E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5" name="Text Box 1">
          <a:extLst>
            <a:ext uri="{FF2B5EF4-FFF2-40B4-BE49-F238E27FC236}">
              <a16:creationId xmlns:a16="http://schemas.microsoft.com/office/drawing/2014/main" id="{00000000-0008-0000-2100-00005F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6" name="Text Box 2">
          <a:extLst>
            <a:ext uri="{FF2B5EF4-FFF2-40B4-BE49-F238E27FC236}">
              <a16:creationId xmlns:a16="http://schemas.microsoft.com/office/drawing/2014/main" id="{00000000-0008-0000-2100-000060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7" name="Text Box 3">
          <a:extLst>
            <a:ext uri="{FF2B5EF4-FFF2-40B4-BE49-F238E27FC236}">
              <a16:creationId xmlns:a16="http://schemas.microsoft.com/office/drawing/2014/main" id="{00000000-0008-0000-2100-000061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8" name="Text Box 4">
          <a:extLst>
            <a:ext uri="{FF2B5EF4-FFF2-40B4-BE49-F238E27FC236}">
              <a16:creationId xmlns:a16="http://schemas.microsoft.com/office/drawing/2014/main" id="{00000000-0008-0000-2100-000062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79" name="Text Box 5">
          <a:extLst>
            <a:ext uri="{FF2B5EF4-FFF2-40B4-BE49-F238E27FC236}">
              <a16:creationId xmlns:a16="http://schemas.microsoft.com/office/drawing/2014/main" id="{00000000-0008-0000-2100-000063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0" name="Text Box 6">
          <a:extLst>
            <a:ext uri="{FF2B5EF4-FFF2-40B4-BE49-F238E27FC236}">
              <a16:creationId xmlns:a16="http://schemas.microsoft.com/office/drawing/2014/main" id="{00000000-0008-0000-2100-000064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1" name="Text Box 8">
          <a:extLst>
            <a:ext uri="{FF2B5EF4-FFF2-40B4-BE49-F238E27FC236}">
              <a16:creationId xmlns:a16="http://schemas.microsoft.com/office/drawing/2014/main" id="{00000000-0008-0000-2100-000065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2" name="Text Box 9">
          <a:extLst>
            <a:ext uri="{FF2B5EF4-FFF2-40B4-BE49-F238E27FC236}">
              <a16:creationId xmlns:a16="http://schemas.microsoft.com/office/drawing/2014/main" id="{00000000-0008-0000-2100-000066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3" name="Text Box 10">
          <a:extLst>
            <a:ext uri="{FF2B5EF4-FFF2-40B4-BE49-F238E27FC236}">
              <a16:creationId xmlns:a16="http://schemas.microsoft.com/office/drawing/2014/main" id="{00000000-0008-0000-2100-000067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4" name="Text Box 1">
          <a:extLst>
            <a:ext uri="{FF2B5EF4-FFF2-40B4-BE49-F238E27FC236}">
              <a16:creationId xmlns:a16="http://schemas.microsoft.com/office/drawing/2014/main" id="{00000000-0008-0000-2100-000068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5" name="Text Box 2">
          <a:extLst>
            <a:ext uri="{FF2B5EF4-FFF2-40B4-BE49-F238E27FC236}">
              <a16:creationId xmlns:a16="http://schemas.microsoft.com/office/drawing/2014/main" id="{00000000-0008-0000-2100-000069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6" name="Text Box 1">
          <a:extLst>
            <a:ext uri="{FF2B5EF4-FFF2-40B4-BE49-F238E27FC236}">
              <a16:creationId xmlns:a16="http://schemas.microsoft.com/office/drawing/2014/main" id="{00000000-0008-0000-2100-00006A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7" name="Text Box 2">
          <a:extLst>
            <a:ext uri="{FF2B5EF4-FFF2-40B4-BE49-F238E27FC236}">
              <a16:creationId xmlns:a16="http://schemas.microsoft.com/office/drawing/2014/main" id="{00000000-0008-0000-2100-00006B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8" name="Text Box 3">
          <a:extLst>
            <a:ext uri="{FF2B5EF4-FFF2-40B4-BE49-F238E27FC236}">
              <a16:creationId xmlns:a16="http://schemas.microsoft.com/office/drawing/2014/main" id="{00000000-0008-0000-2100-00006C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89" name="Text Box 4">
          <a:extLst>
            <a:ext uri="{FF2B5EF4-FFF2-40B4-BE49-F238E27FC236}">
              <a16:creationId xmlns:a16="http://schemas.microsoft.com/office/drawing/2014/main" id="{00000000-0008-0000-2100-00006D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90" name="Text Box 5">
          <a:extLst>
            <a:ext uri="{FF2B5EF4-FFF2-40B4-BE49-F238E27FC236}">
              <a16:creationId xmlns:a16="http://schemas.microsoft.com/office/drawing/2014/main" id="{00000000-0008-0000-2100-00006E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91" name="Text Box 6">
          <a:extLst>
            <a:ext uri="{FF2B5EF4-FFF2-40B4-BE49-F238E27FC236}">
              <a16:creationId xmlns:a16="http://schemas.microsoft.com/office/drawing/2014/main" id="{00000000-0008-0000-2100-00006F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92" name="Text Box 8">
          <a:extLst>
            <a:ext uri="{FF2B5EF4-FFF2-40B4-BE49-F238E27FC236}">
              <a16:creationId xmlns:a16="http://schemas.microsoft.com/office/drawing/2014/main" id="{00000000-0008-0000-2100-000070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93" name="Text Box 9">
          <a:extLst>
            <a:ext uri="{FF2B5EF4-FFF2-40B4-BE49-F238E27FC236}">
              <a16:creationId xmlns:a16="http://schemas.microsoft.com/office/drawing/2014/main" id="{00000000-0008-0000-2100-000071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94" name="Text Box 10">
          <a:extLst>
            <a:ext uri="{FF2B5EF4-FFF2-40B4-BE49-F238E27FC236}">
              <a16:creationId xmlns:a16="http://schemas.microsoft.com/office/drawing/2014/main" id="{00000000-0008-0000-2100-000072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42333</xdr:rowOff>
    </xdr:from>
    <xdr:ext cx="114300" cy="285750"/>
    <xdr:sp macro="" textlink="">
      <xdr:nvSpPr>
        <xdr:cNvPr id="1395" name="Text Box 1">
          <a:extLst>
            <a:ext uri="{FF2B5EF4-FFF2-40B4-BE49-F238E27FC236}">
              <a16:creationId xmlns:a16="http://schemas.microsoft.com/office/drawing/2014/main" id="{00000000-0008-0000-2100-000073050000}"/>
            </a:ext>
          </a:extLst>
        </xdr:cNvPr>
        <xdr:cNvSpPr txBox="1">
          <a:spLocks noChangeArrowheads="1"/>
        </xdr:cNvSpPr>
      </xdr:nvSpPr>
      <xdr:spPr bwMode="auto">
        <a:xfrm>
          <a:off x="5623560" y="973497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396" name="Text Box 8">
          <a:extLst>
            <a:ext uri="{FF2B5EF4-FFF2-40B4-BE49-F238E27FC236}">
              <a16:creationId xmlns:a16="http://schemas.microsoft.com/office/drawing/2014/main" id="{00000000-0008-0000-2100-00007405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397" name="Text Box 8">
          <a:extLst>
            <a:ext uri="{FF2B5EF4-FFF2-40B4-BE49-F238E27FC236}">
              <a16:creationId xmlns:a16="http://schemas.microsoft.com/office/drawing/2014/main" id="{00000000-0008-0000-2100-00007505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98" name="Text Box 1">
          <a:extLst>
            <a:ext uri="{FF2B5EF4-FFF2-40B4-BE49-F238E27FC236}">
              <a16:creationId xmlns:a16="http://schemas.microsoft.com/office/drawing/2014/main" id="{00000000-0008-0000-2100-000076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399" name="Text Box 2">
          <a:extLst>
            <a:ext uri="{FF2B5EF4-FFF2-40B4-BE49-F238E27FC236}">
              <a16:creationId xmlns:a16="http://schemas.microsoft.com/office/drawing/2014/main" id="{00000000-0008-0000-2100-000077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0" name="Text Box 3">
          <a:extLst>
            <a:ext uri="{FF2B5EF4-FFF2-40B4-BE49-F238E27FC236}">
              <a16:creationId xmlns:a16="http://schemas.microsoft.com/office/drawing/2014/main" id="{00000000-0008-0000-2100-000078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1" name="Text Box 4">
          <a:extLst>
            <a:ext uri="{FF2B5EF4-FFF2-40B4-BE49-F238E27FC236}">
              <a16:creationId xmlns:a16="http://schemas.microsoft.com/office/drawing/2014/main" id="{00000000-0008-0000-2100-000079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2" name="Text Box 5">
          <a:extLst>
            <a:ext uri="{FF2B5EF4-FFF2-40B4-BE49-F238E27FC236}">
              <a16:creationId xmlns:a16="http://schemas.microsoft.com/office/drawing/2014/main" id="{00000000-0008-0000-2100-00007A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3" name="Text Box 6">
          <a:extLst>
            <a:ext uri="{FF2B5EF4-FFF2-40B4-BE49-F238E27FC236}">
              <a16:creationId xmlns:a16="http://schemas.microsoft.com/office/drawing/2014/main" id="{00000000-0008-0000-2100-00007B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4" name="Text Box 8">
          <a:extLst>
            <a:ext uri="{FF2B5EF4-FFF2-40B4-BE49-F238E27FC236}">
              <a16:creationId xmlns:a16="http://schemas.microsoft.com/office/drawing/2014/main" id="{00000000-0008-0000-2100-00007C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5" name="Text Box 9">
          <a:extLst>
            <a:ext uri="{FF2B5EF4-FFF2-40B4-BE49-F238E27FC236}">
              <a16:creationId xmlns:a16="http://schemas.microsoft.com/office/drawing/2014/main" id="{00000000-0008-0000-2100-00007D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6" name="Text Box 10">
          <a:extLst>
            <a:ext uri="{FF2B5EF4-FFF2-40B4-BE49-F238E27FC236}">
              <a16:creationId xmlns:a16="http://schemas.microsoft.com/office/drawing/2014/main" id="{00000000-0008-0000-2100-00007E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7" name="Text Box 1">
          <a:extLst>
            <a:ext uri="{FF2B5EF4-FFF2-40B4-BE49-F238E27FC236}">
              <a16:creationId xmlns:a16="http://schemas.microsoft.com/office/drawing/2014/main" id="{00000000-0008-0000-2100-00007F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08" name="Text Box 2">
          <a:extLst>
            <a:ext uri="{FF2B5EF4-FFF2-40B4-BE49-F238E27FC236}">
              <a16:creationId xmlns:a16="http://schemas.microsoft.com/office/drawing/2014/main" id="{00000000-0008-0000-2100-000080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409" name="Text Box 8">
          <a:extLst>
            <a:ext uri="{FF2B5EF4-FFF2-40B4-BE49-F238E27FC236}">
              <a16:creationId xmlns:a16="http://schemas.microsoft.com/office/drawing/2014/main" id="{00000000-0008-0000-2100-00008105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0" name="Text Box 1">
          <a:extLst>
            <a:ext uri="{FF2B5EF4-FFF2-40B4-BE49-F238E27FC236}">
              <a16:creationId xmlns:a16="http://schemas.microsoft.com/office/drawing/2014/main" id="{00000000-0008-0000-2100-000082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1" name="Text Box 2">
          <a:extLst>
            <a:ext uri="{FF2B5EF4-FFF2-40B4-BE49-F238E27FC236}">
              <a16:creationId xmlns:a16="http://schemas.microsoft.com/office/drawing/2014/main" id="{00000000-0008-0000-2100-000083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2" name="Text Box 3">
          <a:extLst>
            <a:ext uri="{FF2B5EF4-FFF2-40B4-BE49-F238E27FC236}">
              <a16:creationId xmlns:a16="http://schemas.microsoft.com/office/drawing/2014/main" id="{00000000-0008-0000-2100-000084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3" name="Text Box 4">
          <a:extLst>
            <a:ext uri="{FF2B5EF4-FFF2-40B4-BE49-F238E27FC236}">
              <a16:creationId xmlns:a16="http://schemas.microsoft.com/office/drawing/2014/main" id="{00000000-0008-0000-2100-000085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4" name="Text Box 5">
          <a:extLst>
            <a:ext uri="{FF2B5EF4-FFF2-40B4-BE49-F238E27FC236}">
              <a16:creationId xmlns:a16="http://schemas.microsoft.com/office/drawing/2014/main" id="{00000000-0008-0000-2100-000086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5" name="Text Box 6">
          <a:extLst>
            <a:ext uri="{FF2B5EF4-FFF2-40B4-BE49-F238E27FC236}">
              <a16:creationId xmlns:a16="http://schemas.microsoft.com/office/drawing/2014/main" id="{00000000-0008-0000-2100-000087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6" name="Text Box 8">
          <a:extLst>
            <a:ext uri="{FF2B5EF4-FFF2-40B4-BE49-F238E27FC236}">
              <a16:creationId xmlns:a16="http://schemas.microsoft.com/office/drawing/2014/main" id="{00000000-0008-0000-2100-000088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7" name="Text Box 9">
          <a:extLst>
            <a:ext uri="{FF2B5EF4-FFF2-40B4-BE49-F238E27FC236}">
              <a16:creationId xmlns:a16="http://schemas.microsoft.com/office/drawing/2014/main" id="{00000000-0008-0000-2100-000089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8" name="Text Box 10">
          <a:extLst>
            <a:ext uri="{FF2B5EF4-FFF2-40B4-BE49-F238E27FC236}">
              <a16:creationId xmlns:a16="http://schemas.microsoft.com/office/drawing/2014/main" id="{00000000-0008-0000-2100-00008A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19" name="Text Box 1">
          <a:extLst>
            <a:ext uri="{FF2B5EF4-FFF2-40B4-BE49-F238E27FC236}">
              <a16:creationId xmlns:a16="http://schemas.microsoft.com/office/drawing/2014/main" id="{00000000-0008-0000-2100-00008B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0" name="Text Box 2">
          <a:extLst>
            <a:ext uri="{FF2B5EF4-FFF2-40B4-BE49-F238E27FC236}">
              <a16:creationId xmlns:a16="http://schemas.microsoft.com/office/drawing/2014/main" id="{00000000-0008-0000-2100-00008C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421" name="Text Box 8">
          <a:extLst>
            <a:ext uri="{FF2B5EF4-FFF2-40B4-BE49-F238E27FC236}">
              <a16:creationId xmlns:a16="http://schemas.microsoft.com/office/drawing/2014/main" id="{00000000-0008-0000-2100-00008D05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422" name="Text Box 8">
          <a:extLst>
            <a:ext uri="{FF2B5EF4-FFF2-40B4-BE49-F238E27FC236}">
              <a16:creationId xmlns:a16="http://schemas.microsoft.com/office/drawing/2014/main" id="{00000000-0008-0000-2100-00008E05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3" name="Text Box 1">
          <a:extLst>
            <a:ext uri="{FF2B5EF4-FFF2-40B4-BE49-F238E27FC236}">
              <a16:creationId xmlns:a16="http://schemas.microsoft.com/office/drawing/2014/main" id="{00000000-0008-0000-2100-00008F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4" name="Text Box 2">
          <a:extLst>
            <a:ext uri="{FF2B5EF4-FFF2-40B4-BE49-F238E27FC236}">
              <a16:creationId xmlns:a16="http://schemas.microsoft.com/office/drawing/2014/main" id="{00000000-0008-0000-2100-000090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5" name="Text Box 3">
          <a:extLst>
            <a:ext uri="{FF2B5EF4-FFF2-40B4-BE49-F238E27FC236}">
              <a16:creationId xmlns:a16="http://schemas.microsoft.com/office/drawing/2014/main" id="{00000000-0008-0000-2100-000091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6" name="Text Box 4">
          <a:extLst>
            <a:ext uri="{FF2B5EF4-FFF2-40B4-BE49-F238E27FC236}">
              <a16:creationId xmlns:a16="http://schemas.microsoft.com/office/drawing/2014/main" id="{00000000-0008-0000-2100-000092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7" name="Text Box 5">
          <a:extLst>
            <a:ext uri="{FF2B5EF4-FFF2-40B4-BE49-F238E27FC236}">
              <a16:creationId xmlns:a16="http://schemas.microsoft.com/office/drawing/2014/main" id="{00000000-0008-0000-2100-000093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8" name="Text Box 6">
          <a:extLst>
            <a:ext uri="{FF2B5EF4-FFF2-40B4-BE49-F238E27FC236}">
              <a16:creationId xmlns:a16="http://schemas.microsoft.com/office/drawing/2014/main" id="{00000000-0008-0000-2100-000094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29" name="Text Box 8">
          <a:extLst>
            <a:ext uri="{FF2B5EF4-FFF2-40B4-BE49-F238E27FC236}">
              <a16:creationId xmlns:a16="http://schemas.microsoft.com/office/drawing/2014/main" id="{00000000-0008-0000-2100-000095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0" name="Text Box 9">
          <a:extLst>
            <a:ext uri="{FF2B5EF4-FFF2-40B4-BE49-F238E27FC236}">
              <a16:creationId xmlns:a16="http://schemas.microsoft.com/office/drawing/2014/main" id="{00000000-0008-0000-2100-000096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1" name="Text Box 10">
          <a:extLst>
            <a:ext uri="{FF2B5EF4-FFF2-40B4-BE49-F238E27FC236}">
              <a16:creationId xmlns:a16="http://schemas.microsoft.com/office/drawing/2014/main" id="{00000000-0008-0000-2100-000097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2" name="Text Box 1">
          <a:extLst>
            <a:ext uri="{FF2B5EF4-FFF2-40B4-BE49-F238E27FC236}">
              <a16:creationId xmlns:a16="http://schemas.microsoft.com/office/drawing/2014/main" id="{00000000-0008-0000-2100-000098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3" name="Text Box 2">
          <a:extLst>
            <a:ext uri="{FF2B5EF4-FFF2-40B4-BE49-F238E27FC236}">
              <a16:creationId xmlns:a16="http://schemas.microsoft.com/office/drawing/2014/main" id="{00000000-0008-0000-2100-000099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1434" name="Text Box 8">
          <a:extLst>
            <a:ext uri="{FF2B5EF4-FFF2-40B4-BE49-F238E27FC236}">
              <a16:creationId xmlns:a16="http://schemas.microsoft.com/office/drawing/2014/main" id="{00000000-0008-0000-2100-00009A05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5" name="Text Box 1">
          <a:extLst>
            <a:ext uri="{FF2B5EF4-FFF2-40B4-BE49-F238E27FC236}">
              <a16:creationId xmlns:a16="http://schemas.microsoft.com/office/drawing/2014/main" id="{00000000-0008-0000-2100-00009B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6" name="Text Box 2">
          <a:extLst>
            <a:ext uri="{FF2B5EF4-FFF2-40B4-BE49-F238E27FC236}">
              <a16:creationId xmlns:a16="http://schemas.microsoft.com/office/drawing/2014/main" id="{00000000-0008-0000-2100-00009C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7" name="Text Box 3">
          <a:extLst>
            <a:ext uri="{FF2B5EF4-FFF2-40B4-BE49-F238E27FC236}">
              <a16:creationId xmlns:a16="http://schemas.microsoft.com/office/drawing/2014/main" id="{00000000-0008-0000-2100-00009D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8" name="Text Box 4">
          <a:extLst>
            <a:ext uri="{FF2B5EF4-FFF2-40B4-BE49-F238E27FC236}">
              <a16:creationId xmlns:a16="http://schemas.microsoft.com/office/drawing/2014/main" id="{00000000-0008-0000-2100-00009E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39" name="Text Box 5">
          <a:extLst>
            <a:ext uri="{FF2B5EF4-FFF2-40B4-BE49-F238E27FC236}">
              <a16:creationId xmlns:a16="http://schemas.microsoft.com/office/drawing/2014/main" id="{00000000-0008-0000-2100-00009F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40" name="Text Box 6">
          <a:extLst>
            <a:ext uri="{FF2B5EF4-FFF2-40B4-BE49-F238E27FC236}">
              <a16:creationId xmlns:a16="http://schemas.microsoft.com/office/drawing/2014/main" id="{00000000-0008-0000-2100-0000A0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41" name="Text Box 8">
          <a:extLst>
            <a:ext uri="{FF2B5EF4-FFF2-40B4-BE49-F238E27FC236}">
              <a16:creationId xmlns:a16="http://schemas.microsoft.com/office/drawing/2014/main" id="{00000000-0008-0000-2100-0000A1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42" name="Text Box 9">
          <a:extLst>
            <a:ext uri="{FF2B5EF4-FFF2-40B4-BE49-F238E27FC236}">
              <a16:creationId xmlns:a16="http://schemas.microsoft.com/office/drawing/2014/main" id="{00000000-0008-0000-2100-0000A2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0</xdr:rowOff>
    </xdr:from>
    <xdr:ext cx="114300" cy="285750"/>
    <xdr:sp macro="" textlink="">
      <xdr:nvSpPr>
        <xdr:cNvPr id="1443" name="Text Box 10">
          <a:extLst>
            <a:ext uri="{FF2B5EF4-FFF2-40B4-BE49-F238E27FC236}">
              <a16:creationId xmlns:a16="http://schemas.microsoft.com/office/drawing/2014/main" id="{00000000-0008-0000-2100-0000A3050000}"/>
            </a:ext>
          </a:extLst>
        </xdr:cNvPr>
        <xdr:cNvSpPr txBox="1">
          <a:spLocks noChangeArrowheads="1"/>
        </xdr:cNvSpPr>
      </xdr:nvSpPr>
      <xdr:spPr bwMode="auto">
        <a:xfrm>
          <a:off x="5623560" y="96926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53</xdr:row>
      <xdr:rowOff>42333</xdr:rowOff>
    </xdr:from>
    <xdr:ext cx="114300" cy="285750"/>
    <xdr:sp macro="" textlink="">
      <xdr:nvSpPr>
        <xdr:cNvPr id="1444" name="Text Box 1">
          <a:extLst>
            <a:ext uri="{FF2B5EF4-FFF2-40B4-BE49-F238E27FC236}">
              <a16:creationId xmlns:a16="http://schemas.microsoft.com/office/drawing/2014/main" id="{00000000-0008-0000-2100-0000A4050000}"/>
            </a:ext>
          </a:extLst>
        </xdr:cNvPr>
        <xdr:cNvSpPr txBox="1">
          <a:spLocks noChangeArrowheads="1"/>
        </xdr:cNvSpPr>
      </xdr:nvSpPr>
      <xdr:spPr bwMode="auto">
        <a:xfrm>
          <a:off x="5623560" y="973497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45" name="Text Box 1">
          <a:extLst>
            <a:ext uri="{FF2B5EF4-FFF2-40B4-BE49-F238E27FC236}">
              <a16:creationId xmlns:a16="http://schemas.microsoft.com/office/drawing/2014/main" id="{00000000-0008-0000-2100-0000A5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46" name="Text Box 2">
          <a:extLst>
            <a:ext uri="{FF2B5EF4-FFF2-40B4-BE49-F238E27FC236}">
              <a16:creationId xmlns:a16="http://schemas.microsoft.com/office/drawing/2014/main" id="{00000000-0008-0000-2100-0000A6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47" name="Text Box 3">
          <a:extLst>
            <a:ext uri="{FF2B5EF4-FFF2-40B4-BE49-F238E27FC236}">
              <a16:creationId xmlns:a16="http://schemas.microsoft.com/office/drawing/2014/main" id="{00000000-0008-0000-2100-0000A7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48" name="Text Box 4">
          <a:extLst>
            <a:ext uri="{FF2B5EF4-FFF2-40B4-BE49-F238E27FC236}">
              <a16:creationId xmlns:a16="http://schemas.microsoft.com/office/drawing/2014/main" id="{00000000-0008-0000-2100-0000A8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49" name="Text Box 5">
          <a:extLst>
            <a:ext uri="{FF2B5EF4-FFF2-40B4-BE49-F238E27FC236}">
              <a16:creationId xmlns:a16="http://schemas.microsoft.com/office/drawing/2014/main" id="{00000000-0008-0000-2100-0000A9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0" name="Text Box 6">
          <a:extLst>
            <a:ext uri="{FF2B5EF4-FFF2-40B4-BE49-F238E27FC236}">
              <a16:creationId xmlns:a16="http://schemas.microsoft.com/office/drawing/2014/main" id="{00000000-0008-0000-2100-0000AA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1" name="Text Box 8">
          <a:extLst>
            <a:ext uri="{FF2B5EF4-FFF2-40B4-BE49-F238E27FC236}">
              <a16:creationId xmlns:a16="http://schemas.microsoft.com/office/drawing/2014/main" id="{00000000-0008-0000-2100-0000AB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2" name="Text Box 9">
          <a:extLst>
            <a:ext uri="{FF2B5EF4-FFF2-40B4-BE49-F238E27FC236}">
              <a16:creationId xmlns:a16="http://schemas.microsoft.com/office/drawing/2014/main" id="{00000000-0008-0000-2100-0000AC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3" name="Text Box 10">
          <a:extLst>
            <a:ext uri="{FF2B5EF4-FFF2-40B4-BE49-F238E27FC236}">
              <a16:creationId xmlns:a16="http://schemas.microsoft.com/office/drawing/2014/main" id="{00000000-0008-0000-2100-0000AD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4" name="Text Box 1">
          <a:extLst>
            <a:ext uri="{FF2B5EF4-FFF2-40B4-BE49-F238E27FC236}">
              <a16:creationId xmlns:a16="http://schemas.microsoft.com/office/drawing/2014/main" id="{00000000-0008-0000-2100-0000AE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5" name="Text Box 2">
          <a:extLst>
            <a:ext uri="{FF2B5EF4-FFF2-40B4-BE49-F238E27FC236}">
              <a16:creationId xmlns:a16="http://schemas.microsoft.com/office/drawing/2014/main" id="{00000000-0008-0000-2100-0000AF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6" name="Text Box 1">
          <a:extLst>
            <a:ext uri="{FF2B5EF4-FFF2-40B4-BE49-F238E27FC236}">
              <a16:creationId xmlns:a16="http://schemas.microsoft.com/office/drawing/2014/main" id="{00000000-0008-0000-2100-0000B0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7" name="Text Box 2">
          <a:extLst>
            <a:ext uri="{FF2B5EF4-FFF2-40B4-BE49-F238E27FC236}">
              <a16:creationId xmlns:a16="http://schemas.microsoft.com/office/drawing/2014/main" id="{00000000-0008-0000-2100-0000B1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8" name="Text Box 3">
          <a:extLst>
            <a:ext uri="{FF2B5EF4-FFF2-40B4-BE49-F238E27FC236}">
              <a16:creationId xmlns:a16="http://schemas.microsoft.com/office/drawing/2014/main" id="{00000000-0008-0000-2100-0000B2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59" name="Text Box 4">
          <a:extLst>
            <a:ext uri="{FF2B5EF4-FFF2-40B4-BE49-F238E27FC236}">
              <a16:creationId xmlns:a16="http://schemas.microsoft.com/office/drawing/2014/main" id="{00000000-0008-0000-2100-0000B3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0" name="Text Box 5">
          <a:extLst>
            <a:ext uri="{FF2B5EF4-FFF2-40B4-BE49-F238E27FC236}">
              <a16:creationId xmlns:a16="http://schemas.microsoft.com/office/drawing/2014/main" id="{00000000-0008-0000-2100-0000B4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1" name="Text Box 6">
          <a:extLst>
            <a:ext uri="{FF2B5EF4-FFF2-40B4-BE49-F238E27FC236}">
              <a16:creationId xmlns:a16="http://schemas.microsoft.com/office/drawing/2014/main" id="{00000000-0008-0000-2100-0000B5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2" name="Text Box 8">
          <a:extLst>
            <a:ext uri="{FF2B5EF4-FFF2-40B4-BE49-F238E27FC236}">
              <a16:creationId xmlns:a16="http://schemas.microsoft.com/office/drawing/2014/main" id="{00000000-0008-0000-2100-0000B6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3" name="Text Box 9">
          <a:extLst>
            <a:ext uri="{FF2B5EF4-FFF2-40B4-BE49-F238E27FC236}">
              <a16:creationId xmlns:a16="http://schemas.microsoft.com/office/drawing/2014/main" id="{00000000-0008-0000-2100-0000B7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4" name="Text Box 10">
          <a:extLst>
            <a:ext uri="{FF2B5EF4-FFF2-40B4-BE49-F238E27FC236}">
              <a16:creationId xmlns:a16="http://schemas.microsoft.com/office/drawing/2014/main" id="{00000000-0008-0000-2100-0000B8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5" name="Text Box 1">
          <a:extLst>
            <a:ext uri="{FF2B5EF4-FFF2-40B4-BE49-F238E27FC236}">
              <a16:creationId xmlns:a16="http://schemas.microsoft.com/office/drawing/2014/main" id="{00000000-0008-0000-2100-0000B9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6" name="Text Box 2">
          <a:extLst>
            <a:ext uri="{FF2B5EF4-FFF2-40B4-BE49-F238E27FC236}">
              <a16:creationId xmlns:a16="http://schemas.microsoft.com/office/drawing/2014/main" id="{00000000-0008-0000-2100-0000BA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7" name="Text Box 1">
          <a:extLst>
            <a:ext uri="{FF2B5EF4-FFF2-40B4-BE49-F238E27FC236}">
              <a16:creationId xmlns:a16="http://schemas.microsoft.com/office/drawing/2014/main" id="{00000000-0008-0000-2100-0000BB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8" name="Text Box 2">
          <a:extLst>
            <a:ext uri="{FF2B5EF4-FFF2-40B4-BE49-F238E27FC236}">
              <a16:creationId xmlns:a16="http://schemas.microsoft.com/office/drawing/2014/main" id="{00000000-0008-0000-2100-0000BC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69" name="Text Box 3">
          <a:extLst>
            <a:ext uri="{FF2B5EF4-FFF2-40B4-BE49-F238E27FC236}">
              <a16:creationId xmlns:a16="http://schemas.microsoft.com/office/drawing/2014/main" id="{00000000-0008-0000-2100-0000BD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0" name="Text Box 4">
          <a:extLst>
            <a:ext uri="{FF2B5EF4-FFF2-40B4-BE49-F238E27FC236}">
              <a16:creationId xmlns:a16="http://schemas.microsoft.com/office/drawing/2014/main" id="{00000000-0008-0000-2100-0000BE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1" name="Text Box 5">
          <a:extLst>
            <a:ext uri="{FF2B5EF4-FFF2-40B4-BE49-F238E27FC236}">
              <a16:creationId xmlns:a16="http://schemas.microsoft.com/office/drawing/2014/main" id="{00000000-0008-0000-2100-0000BF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2" name="Text Box 6">
          <a:extLst>
            <a:ext uri="{FF2B5EF4-FFF2-40B4-BE49-F238E27FC236}">
              <a16:creationId xmlns:a16="http://schemas.microsoft.com/office/drawing/2014/main" id="{00000000-0008-0000-2100-0000C0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3" name="Text Box 8">
          <a:extLst>
            <a:ext uri="{FF2B5EF4-FFF2-40B4-BE49-F238E27FC236}">
              <a16:creationId xmlns:a16="http://schemas.microsoft.com/office/drawing/2014/main" id="{00000000-0008-0000-2100-0000C1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4" name="Text Box 9">
          <a:extLst>
            <a:ext uri="{FF2B5EF4-FFF2-40B4-BE49-F238E27FC236}">
              <a16:creationId xmlns:a16="http://schemas.microsoft.com/office/drawing/2014/main" id="{00000000-0008-0000-2100-0000C2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5" name="Text Box 10">
          <a:extLst>
            <a:ext uri="{FF2B5EF4-FFF2-40B4-BE49-F238E27FC236}">
              <a16:creationId xmlns:a16="http://schemas.microsoft.com/office/drawing/2014/main" id="{00000000-0008-0000-2100-0000C3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6" name="Text Box 1">
          <a:extLst>
            <a:ext uri="{FF2B5EF4-FFF2-40B4-BE49-F238E27FC236}">
              <a16:creationId xmlns:a16="http://schemas.microsoft.com/office/drawing/2014/main" id="{00000000-0008-0000-2100-0000C4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7" name="Text Box 2">
          <a:extLst>
            <a:ext uri="{FF2B5EF4-FFF2-40B4-BE49-F238E27FC236}">
              <a16:creationId xmlns:a16="http://schemas.microsoft.com/office/drawing/2014/main" id="{00000000-0008-0000-2100-0000C5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8" name="Text Box 1">
          <a:extLst>
            <a:ext uri="{FF2B5EF4-FFF2-40B4-BE49-F238E27FC236}">
              <a16:creationId xmlns:a16="http://schemas.microsoft.com/office/drawing/2014/main" id="{00000000-0008-0000-2100-0000C6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79" name="Text Box 2">
          <a:extLst>
            <a:ext uri="{FF2B5EF4-FFF2-40B4-BE49-F238E27FC236}">
              <a16:creationId xmlns:a16="http://schemas.microsoft.com/office/drawing/2014/main" id="{00000000-0008-0000-2100-0000C7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0" name="Text Box 3">
          <a:extLst>
            <a:ext uri="{FF2B5EF4-FFF2-40B4-BE49-F238E27FC236}">
              <a16:creationId xmlns:a16="http://schemas.microsoft.com/office/drawing/2014/main" id="{00000000-0008-0000-2100-0000C8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1" name="Text Box 4">
          <a:extLst>
            <a:ext uri="{FF2B5EF4-FFF2-40B4-BE49-F238E27FC236}">
              <a16:creationId xmlns:a16="http://schemas.microsoft.com/office/drawing/2014/main" id="{00000000-0008-0000-2100-0000C9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2" name="Text Box 5">
          <a:extLst>
            <a:ext uri="{FF2B5EF4-FFF2-40B4-BE49-F238E27FC236}">
              <a16:creationId xmlns:a16="http://schemas.microsoft.com/office/drawing/2014/main" id="{00000000-0008-0000-2100-0000CA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3" name="Text Box 6">
          <a:extLst>
            <a:ext uri="{FF2B5EF4-FFF2-40B4-BE49-F238E27FC236}">
              <a16:creationId xmlns:a16="http://schemas.microsoft.com/office/drawing/2014/main" id="{00000000-0008-0000-2100-0000CB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4" name="Text Box 8">
          <a:extLst>
            <a:ext uri="{FF2B5EF4-FFF2-40B4-BE49-F238E27FC236}">
              <a16:creationId xmlns:a16="http://schemas.microsoft.com/office/drawing/2014/main" id="{00000000-0008-0000-2100-0000CC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5" name="Text Box 9">
          <a:extLst>
            <a:ext uri="{FF2B5EF4-FFF2-40B4-BE49-F238E27FC236}">
              <a16:creationId xmlns:a16="http://schemas.microsoft.com/office/drawing/2014/main" id="{00000000-0008-0000-2100-0000CD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6" name="Text Box 10">
          <a:extLst>
            <a:ext uri="{FF2B5EF4-FFF2-40B4-BE49-F238E27FC236}">
              <a16:creationId xmlns:a16="http://schemas.microsoft.com/office/drawing/2014/main" id="{00000000-0008-0000-2100-0000CE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7" name="Text Box 1">
          <a:extLst>
            <a:ext uri="{FF2B5EF4-FFF2-40B4-BE49-F238E27FC236}">
              <a16:creationId xmlns:a16="http://schemas.microsoft.com/office/drawing/2014/main" id="{00000000-0008-0000-2100-0000CF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8" name="Text Box 2">
          <a:extLst>
            <a:ext uri="{FF2B5EF4-FFF2-40B4-BE49-F238E27FC236}">
              <a16:creationId xmlns:a16="http://schemas.microsoft.com/office/drawing/2014/main" id="{00000000-0008-0000-2100-0000D0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89" name="Text Box 1">
          <a:extLst>
            <a:ext uri="{FF2B5EF4-FFF2-40B4-BE49-F238E27FC236}">
              <a16:creationId xmlns:a16="http://schemas.microsoft.com/office/drawing/2014/main" id="{00000000-0008-0000-2100-0000D1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0" name="Text Box 2">
          <a:extLst>
            <a:ext uri="{FF2B5EF4-FFF2-40B4-BE49-F238E27FC236}">
              <a16:creationId xmlns:a16="http://schemas.microsoft.com/office/drawing/2014/main" id="{00000000-0008-0000-2100-0000D2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1" name="Text Box 3">
          <a:extLst>
            <a:ext uri="{FF2B5EF4-FFF2-40B4-BE49-F238E27FC236}">
              <a16:creationId xmlns:a16="http://schemas.microsoft.com/office/drawing/2014/main" id="{00000000-0008-0000-2100-0000D3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2" name="Text Box 4">
          <a:extLst>
            <a:ext uri="{FF2B5EF4-FFF2-40B4-BE49-F238E27FC236}">
              <a16:creationId xmlns:a16="http://schemas.microsoft.com/office/drawing/2014/main" id="{00000000-0008-0000-2100-0000D4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3" name="Text Box 5">
          <a:extLst>
            <a:ext uri="{FF2B5EF4-FFF2-40B4-BE49-F238E27FC236}">
              <a16:creationId xmlns:a16="http://schemas.microsoft.com/office/drawing/2014/main" id="{00000000-0008-0000-2100-0000D5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4" name="Text Box 6">
          <a:extLst>
            <a:ext uri="{FF2B5EF4-FFF2-40B4-BE49-F238E27FC236}">
              <a16:creationId xmlns:a16="http://schemas.microsoft.com/office/drawing/2014/main" id="{00000000-0008-0000-2100-0000D6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5" name="Text Box 8">
          <a:extLst>
            <a:ext uri="{FF2B5EF4-FFF2-40B4-BE49-F238E27FC236}">
              <a16:creationId xmlns:a16="http://schemas.microsoft.com/office/drawing/2014/main" id="{00000000-0008-0000-2100-0000D7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6" name="Text Box 9">
          <a:extLst>
            <a:ext uri="{FF2B5EF4-FFF2-40B4-BE49-F238E27FC236}">
              <a16:creationId xmlns:a16="http://schemas.microsoft.com/office/drawing/2014/main" id="{00000000-0008-0000-2100-0000D8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7" name="Text Box 10">
          <a:extLst>
            <a:ext uri="{FF2B5EF4-FFF2-40B4-BE49-F238E27FC236}">
              <a16:creationId xmlns:a16="http://schemas.microsoft.com/office/drawing/2014/main" id="{00000000-0008-0000-2100-0000D9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8" name="Text Box 1">
          <a:extLst>
            <a:ext uri="{FF2B5EF4-FFF2-40B4-BE49-F238E27FC236}">
              <a16:creationId xmlns:a16="http://schemas.microsoft.com/office/drawing/2014/main" id="{00000000-0008-0000-2100-0000DA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499" name="Text Box 2">
          <a:extLst>
            <a:ext uri="{FF2B5EF4-FFF2-40B4-BE49-F238E27FC236}">
              <a16:creationId xmlns:a16="http://schemas.microsoft.com/office/drawing/2014/main" id="{00000000-0008-0000-2100-0000DB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0" name="Text Box 1">
          <a:extLst>
            <a:ext uri="{FF2B5EF4-FFF2-40B4-BE49-F238E27FC236}">
              <a16:creationId xmlns:a16="http://schemas.microsoft.com/office/drawing/2014/main" id="{00000000-0008-0000-2100-0000DC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1" name="Text Box 2">
          <a:extLst>
            <a:ext uri="{FF2B5EF4-FFF2-40B4-BE49-F238E27FC236}">
              <a16:creationId xmlns:a16="http://schemas.microsoft.com/office/drawing/2014/main" id="{00000000-0008-0000-2100-0000DD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2" name="Text Box 3">
          <a:extLst>
            <a:ext uri="{FF2B5EF4-FFF2-40B4-BE49-F238E27FC236}">
              <a16:creationId xmlns:a16="http://schemas.microsoft.com/office/drawing/2014/main" id="{00000000-0008-0000-2100-0000DE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3" name="Text Box 4">
          <a:extLst>
            <a:ext uri="{FF2B5EF4-FFF2-40B4-BE49-F238E27FC236}">
              <a16:creationId xmlns:a16="http://schemas.microsoft.com/office/drawing/2014/main" id="{00000000-0008-0000-2100-0000DF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4" name="Text Box 5">
          <a:extLst>
            <a:ext uri="{FF2B5EF4-FFF2-40B4-BE49-F238E27FC236}">
              <a16:creationId xmlns:a16="http://schemas.microsoft.com/office/drawing/2014/main" id="{00000000-0008-0000-2100-0000E0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5" name="Text Box 6">
          <a:extLst>
            <a:ext uri="{FF2B5EF4-FFF2-40B4-BE49-F238E27FC236}">
              <a16:creationId xmlns:a16="http://schemas.microsoft.com/office/drawing/2014/main" id="{00000000-0008-0000-2100-0000E1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6" name="Text Box 8">
          <a:extLst>
            <a:ext uri="{FF2B5EF4-FFF2-40B4-BE49-F238E27FC236}">
              <a16:creationId xmlns:a16="http://schemas.microsoft.com/office/drawing/2014/main" id="{00000000-0008-0000-2100-0000E2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7" name="Text Box 9">
          <a:extLst>
            <a:ext uri="{FF2B5EF4-FFF2-40B4-BE49-F238E27FC236}">
              <a16:creationId xmlns:a16="http://schemas.microsoft.com/office/drawing/2014/main" id="{00000000-0008-0000-2100-0000E3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0</xdr:rowOff>
    </xdr:from>
    <xdr:ext cx="114300" cy="285750"/>
    <xdr:sp macro="" textlink="">
      <xdr:nvSpPr>
        <xdr:cNvPr id="1508" name="Text Box 10">
          <a:extLst>
            <a:ext uri="{FF2B5EF4-FFF2-40B4-BE49-F238E27FC236}">
              <a16:creationId xmlns:a16="http://schemas.microsoft.com/office/drawing/2014/main" id="{00000000-0008-0000-2100-0000E4050000}"/>
            </a:ext>
          </a:extLst>
        </xdr:cNvPr>
        <xdr:cNvSpPr txBox="1">
          <a:spLocks noChangeArrowheads="1"/>
        </xdr:cNvSpPr>
      </xdr:nvSpPr>
      <xdr:spPr bwMode="auto">
        <a:xfrm>
          <a:off x="5623560" y="10241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56</xdr:row>
      <xdr:rowOff>116417</xdr:rowOff>
    </xdr:from>
    <xdr:ext cx="114300" cy="285750"/>
    <xdr:sp macro="" textlink="">
      <xdr:nvSpPr>
        <xdr:cNvPr id="1509" name="Text Box 1">
          <a:extLst>
            <a:ext uri="{FF2B5EF4-FFF2-40B4-BE49-F238E27FC236}">
              <a16:creationId xmlns:a16="http://schemas.microsoft.com/office/drawing/2014/main" id="{00000000-0008-0000-2100-0000E5050000}"/>
            </a:ext>
          </a:extLst>
        </xdr:cNvPr>
        <xdr:cNvSpPr txBox="1">
          <a:spLocks noChangeArrowheads="1"/>
        </xdr:cNvSpPr>
      </xdr:nvSpPr>
      <xdr:spPr bwMode="auto">
        <a:xfrm>
          <a:off x="5623560" y="1035769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510" name="Text Box 8">
          <a:extLst>
            <a:ext uri="{FF2B5EF4-FFF2-40B4-BE49-F238E27FC236}">
              <a16:creationId xmlns:a16="http://schemas.microsoft.com/office/drawing/2014/main" id="{00000000-0008-0000-2100-0000E605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1" name="Text Box 1">
          <a:extLst>
            <a:ext uri="{FF2B5EF4-FFF2-40B4-BE49-F238E27FC236}">
              <a16:creationId xmlns:a16="http://schemas.microsoft.com/office/drawing/2014/main" id="{00000000-0008-0000-2100-0000E7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2" name="Text Box 2">
          <a:extLst>
            <a:ext uri="{FF2B5EF4-FFF2-40B4-BE49-F238E27FC236}">
              <a16:creationId xmlns:a16="http://schemas.microsoft.com/office/drawing/2014/main" id="{00000000-0008-0000-2100-0000E8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3" name="Text Box 3">
          <a:extLst>
            <a:ext uri="{FF2B5EF4-FFF2-40B4-BE49-F238E27FC236}">
              <a16:creationId xmlns:a16="http://schemas.microsoft.com/office/drawing/2014/main" id="{00000000-0008-0000-2100-0000E9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4" name="Text Box 4">
          <a:extLst>
            <a:ext uri="{FF2B5EF4-FFF2-40B4-BE49-F238E27FC236}">
              <a16:creationId xmlns:a16="http://schemas.microsoft.com/office/drawing/2014/main" id="{00000000-0008-0000-2100-0000EA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5" name="Text Box 5">
          <a:extLst>
            <a:ext uri="{FF2B5EF4-FFF2-40B4-BE49-F238E27FC236}">
              <a16:creationId xmlns:a16="http://schemas.microsoft.com/office/drawing/2014/main" id="{00000000-0008-0000-2100-0000EB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6" name="Text Box 6">
          <a:extLst>
            <a:ext uri="{FF2B5EF4-FFF2-40B4-BE49-F238E27FC236}">
              <a16:creationId xmlns:a16="http://schemas.microsoft.com/office/drawing/2014/main" id="{00000000-0008-0000-2100-0000EC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7" name="Text Box 8">
          <a:extLst>
            <a:ext uri="{FF2B5EF4-FFF2-40B4-BE49-F238E27FC236}">
              <a16:creationId xmlns:a16="http://schemas.microsoft.com/office/drawing/2014/main" id="{00000000-0008-0000-2100-0000ED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8" name="Text Box 9">
          <a:extLst>
            <a:ext uri="{FF2B5EF4-FFF2-40B4-BE49-F238E27FC236}">
              <a16:creationId xmlns:a16="http://schemas.microsoft.com/office/drawing/2014/main" id="{00000000-0008-0000-2100-0000EE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19" name="Text Box 10">
          <a:extLst>
            <a:ext uri="{FF2B5EF4-FFF2-40B4-BE49-F238E27FC236}">
              <a16:creationId xmlns:a16="http://schemas.microsoft.com/office/drawing/2014/main" id="{00000000-0008-0000-2100-0000EF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0" name="Text Box 1">
          <a:extLst>
            <a:ext uri="{FF2B5EF4-FFF2-40B4-BE49-F238E27FC236}">
              <a16:creationId xmlns:a16="http://schemas.microsoft.com/office/drawing/2014/main" id="{00000000-0008-0000-2100-0000F0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1" name="Text Box 2">
          <a:extLst>
            <a:ext uri="{FF2B5EF4-FFF2-40B4-BE49-F238E27FC236}">
              <a16:creationId xmlns:a16="http://schemas.microsoft.com/office/drawing/2014/main" id="{00000000-0008-0000-2100-0000F1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2" name="Text Box 8">
          <a:extLst>
            <a:ext uri="{FF2B5EF4-FFF2-40B4-BE49-F238E27FC236}">
              <a16:creationId xmlns:a16="http://schemas.microsoft.com/office/drawing/2014/main" id="{00000000-0008-0000-2100-0000F2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3" name="Text Box 8">
          <a:extLst>
            <a:ext uri="{FF2B5EF4-FFF2-40B4-BE49-F238E27FC236}">
              <a16:creationId xmlns:a16="http://schemas.microsoft.com/office/drawing/2014/main" id="{00000000-0008-0000-2100-0000F3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4" name="Text Box 8">
          <a:extLst>
            <a:ext uri="{FF2B5EF4-FFF2-40B4-BE49-F238E27FC236}">
              <a16:creationId xmlns:a16="http://schemas.microsoft.com/office/drawing/2014/main" id="{00000000-0008-0000-2100-0000F4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5" name="Text Box 8">
          <a:extLst>
            <a:ext uri="{FF2B5EF4-FFF2-40B4-BE49-F238E27FC236}">
              <a16:creationId xmlns:a16="http://schemas.microsoft.com/office/drawing/2014/main" id="{00000000-0008-0000-2100-0000F5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526" name="Text Box 8">
          <a:extLst>
            <a:ext uri="{FF2B5EF4-FFF2-40B4-BE49-F238E27FC236}">
              <a16:creationId xmlns:a16="http://schemas.microsoft.com/office/drawing/2014/main" id="{00000000-0008-0000-2100-0000F605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7" name="Text Box 1">
          <a:extLst>
            <a:ext uri="{FF2B5EF4-FFF2-40B4-BE49-F238E27FC236}">
              <a16:creationId xmlns:a16="http://schemas.microsoft.com/office/drawing/2014/main" id="{00000000-0008-0000-2100-0000F7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8" name="Text Box 2">
          <a:extLst>
            <a:ext uri="{FF2B5EF4-FFF2-40B4-BE49-F238E27FC236}">
              <a16:creationId xmlns:a16="http://schemas.microsoft.com/office/drawing/2014/main" id="{00000000-0008-0000-2100-0000F8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29" name="Text Box 3">
          <a:extLst>
            <a:ext uri="{FF2B5EF4-FFF2-40B4-BE49-F238E27FC236}">
              <a16:creationId xmlns:a16="http://schemas.microsoft.com/office/drawing/2014/main" id="{00000000-0008-0000-2100-0000F9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0" name="Text Box 4">
          <a:extLst>
            <a:ext uri="{FF2B5EF4-FFF2-40B4-BE49-F238E27FC236}">
              <a16:creationId xmlns:a16="http://schemas.microsoft.com/office/drawing/2014/main" id="{00000000-0008-0000-2100-0000FA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1" name="Text Box 5">
          <a:extLst>
            <a:ext uri="{FF2B5EF4-FFF2-40B4-BE49-F238E27FC236}">
              <a16:creationId xmlns:a16="http://schemas.microsoft.com/office/drawing/2014/main" id="{00000000-0008-0000-2100-0000FB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2" name="Text Box 6">
          <a:extLst>
            <a:ext uri="{FF2B5EF4-FFF2-40B4-BE49-F238E27FC236}">
              <a16:creationId xmlns:a16="http://schemas.microsoft.com/office/drawing/2014/main" id="{00000000-0008-0000-2100-0000FC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3" name="Text Box 8">
          <a:extLst>
            <a:ext uri="{FF2B5EF4-FFF2-40B4-BE49-F238E27FC236}">
              <a16:creationId xmlns:a16="http://schemas.microsoft.com/office/drawing/2014/main" id="{00000000-0008-0000-2100-0000FD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4" name="Text Box 9">
          <a:extLst>
            <a:ext uri="{FF2B5EF4-FFF2-40B4-BE49-F238E27FC236}">
              <a16:creationId xmlns:a16="http://schemas.microsoft.com/office/drawing/2014/main" id="{00000000-0008-0000-2100-0000FE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5" name="Text Box 10">
          <a:extLst>
            <a:ext uri="{FF2B5EF4-FFF2-40B4-BE49-F238E27FC236}">
              <a16:creationId xmlns:a16="http://schemas.microsoft.com/office/drawing/2014/main" id="{00000000-0008-0000-2100-0000FF05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6" name="Text Box 1">
          <a:extLst>
            <a:ext uri="{FF2B5EF4-FFF2-40B4-BE49-F238E27FC236}">
              <a16:creationId xmlns:a16="http://schemas.microsoft.com/office/drawing/2014/main" id="{00000000-0008-0000-2100-000000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37" name="Text Box 2">
          <a:extLst>
            <a:ext uri="{FF2B5EF4-FFF2-40B4-BE49-F238E27FC236}">
              <a16:creationId xmlns:a16="http://schemas.microsoft.com/office/drawing/2014/main" id="{00000000-0008-0000-2100-000001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63500</xdr:rowOff>
    </xdr:from>
    <xdr:ext cx="114300" cy="285750"/>
    <xdr:sp macro="" textlink="">
      <xdr:nvSpPr>
        <xdr:cNvPr id="1538" name="Text Box 8">
          <a:extLst>
            <a:ext uri="{FF2B5EF4-FFF2-40B4-BE49-F238E27FC236}">
              <a16:creationId xmlns:a16="http://schemas.microsoft.com/office/drawing/2014/main" id="{00000000-0008-0000-2100-000002060000}"/>
            </a:ext>
          </a:extLst>
        </xdr:cNvPr>
        <xdr:cNvSpPr txBox="1">
          <a:spLocks noChangeArrowheads="1"/>
        </xdr:cNvSpPr>
      </xdr:nvSpPr>
      <xdr:spPr bwMode="auto">
        <a:xfrm>
          <a:off x="5623560" y="37211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63500</xdr:rowOff>
    </xdr:from>
    <xdr:ext cx="114300" cy="285750"/>
    <xdr:sp macro="" textlink="">
      <xdr:nvSpPr>
        <xdr:cNvPr id="1539" name="Text Box 8">
          <a:extLst>
            <a:ext uri="{FF2B5EF4-FFF2-40B4-BE49-F238E27FC236}">
              <a16:creationId xmlns:a16="http://schemas.microsoft.com/office/drawing/2014/main" id="{00000000-0008-0000-2100-000003060000}"/>
            </a:ext>
          </a:extLst>
        </xdr:cNvPr>
        <xdr:cNvSpPr txBox="1">
          <a:spLocks noChangeArrowheads="1"/>
        </xdr:cNvSpPr>
      </xdr:nvSpPr>
      <xdr:spPr bwMode="auto">
        <a:xfrm>
          <a:off x="5623560" y="37211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540" name="Text Box 8">
          <a:extLst>
            <a:ext uri="{FF2B5EF4-FFF2-40B4-BE49-F238E27FC236}">
              <a16:creationId xmlns:a16="http://schemas.microsoft.com/office/drawing/2014/main" id="{00000000-0008-0000-2100-00000406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1" name="Text Box 1">
          <a:extLst>
            <a:ext uri="{FF2B5EF4-FFF2-40B4-BE49-F238E27FC236}">
              <a16:creationId xmlns:a16="http://schemas.microsoft.com/office/drawing/2014/main" id="{00000000-0008-0000-2100-000005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2" name="Text Box 2">
          <a:extLst>
            <a:ext uri="{FF2B5EF4-FFF2-40B4-BE49-F238E27FC236}">
              <a16:creationId xmlns:a16="http://schemas.microsoft.com/office/drawing/2014/main" id="{00000000-0008-0000-2100-000006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3" name="Text Box 3">
          <a:extLst>
            <a:ext uri="{FF2B5EF4-FFF2-40B4-BE49-F238E27FC236}">
              <a16:creationId xmlns:a16="http://schemas.microsoft.com/office/drawing/2014/main" id="{00000000-0008-0000-2100-000007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4" name="Text Box 4">
          <a:extLst>
            <a:ext uri="{FF2B5EF4-FFF2-40B4-BE49-F238E27FC236}">
              <a16:creationId xmlns:a16="http://schemas.microsoft.com/office/drawing/2014/main" id="{00000000-0008-0000-2100-000008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5" name="Text Box 5">
          <a:extLst>
            <a:ext uri="{FF2B5EF4-FFF2-40B4-BE49-F238E27FC236}">
              <a16:creationId xmlns:a16="http://schemas.microsoft.com/office/drawing/2014/main" id="{00000000-0008-0000-2100-000009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6" name="Text Box 6">
          <a:extLst>
            <a:ext uri="{FF2B5EF4-FFF2-40B4-BE49-F238E27FC236}">
              <a16:creationId xmlns:a16="http://schemas.microsoft.com/office/drawing/2014/main" id="{00000000-0008-0000-2100-00000A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7" name="Text Box 8">
          <a:extLst>
            <a:ext uri="{FF2B5EF4-FFF2-40B4-BE49-F238E27FC236}">
              <a16:creationId xmlns:a16="http://schemas.microsoft.com/office/drawing/2014/main" id="{00000000-0008-0000-2100-00000B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8" name="Text Box 9">
          <a:extLst>
            <a:ext uri="{FF2B5EF4-FFF2-40B4-BE49-F238E27FC236}">
              <a16:creationId xmlns:a16="http://schemas.microsoft.com/office/drawing/2014/main" id="{00000000-0008-0000-2100-00000C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49" name="Text Box 10">
          <a:extLst>
            <a:ext uri="{FF2B5EF4-FFF2-40B4-BE49-F238E27FC236}">
              <a16:creationId xmlns:a16="http://schemas.microsoft.com/office/drawing/2014/main" id="{00000000-0008-0000-2100-00000D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0" name="Text Box 1">
          <a:extLst>
            <a:ext uri="{FF2B5EF4-FFF2-40B4-BE49-F238E27FC236}">
              <a16:creationId xmlns:a16="http://schemas.microsoft.com/office/drawing/2014/main" id="{00000000-0008-0000-2100-00000E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1" name="Text Box 2">
          <a:extLst>
            <a:ext uri="{FF2B5EF4-FFF2-40B4-BE49-F238E27FC236}">
              <a16:creationId xmlns:a16="http://schemas.microsoft.com/office/drawing/2014/main" id="{00000000-0008-0000-2100-00000F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2" name="Text Box 8">
          <a:extLst>
            <a:ext uri="{FF2B5EF4-FFF2-40B4-BE49-F238E27FC236}">
              <a16:creationId xmlns:a16="http://schemas.microsoft.com/office/drawing/2014/main" id="{00000000-0008-0000-2100-000010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3" name="Text Box 8">
          <a:extLst>
            <a:ext uri="{FF2B5EF4-FFF2-40B4-BE49-F238E27FC236}">
              <a16:creationId xmlns:a16="http://schemas.microsoft.com/office/drawing/2014/main" id="{00000000-0008-0000-2100-000011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4" name="Text Box 8">
          <a:extLst>
            <a:ext uri="{FF2B5EF4-FFF2-40B4-BE49-F238E27FC236}">
              <a16:creationId xmlns:a16="http://schemas.microsoft.com/office/drawing/2014/main" id="{00000000-0008-0000-2100-000012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5" name="Text Box 8">
          <a:extLst>
            <a:ext uri="{FF2B5EF4-FFF2-40B4-BE49-F238E27FC236}">
              <a16:creationId xmlns:a16="http://schemas.microsoft.com/office/drawing/2014/main" id="{00000000-0008-0000-2100-000013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1556" name="Text Box 8">
          <a:extLst>
            <a:ext uri="{FF2B5EF4-FFF2-40B4-BE49-F238E27FC236}">
              <a16:creationId xmlns:a16="http://schemas.microsoft.com/office/drawing/2014/main" id="{00000000-0008-0000-2100-00001406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7" name="Text Box 1">
          <a:extLst>
            <a:ext uri="{FF2B5EF4-FFF2-40B4-BE49-F238E27FC236}">
              <a16:creationId xmlns:a16="http://schemas.microsoft.com/office/drawing/2014/main" id="{00000000-0008-0000-2100-000015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8" name="Text Box 2">
          <a:extLst>
            <a:ext uri="{FF2B5EF4-FFF2-40B4-BE49-F238E27FC236}">
              <a16:creationId xmlns:a16="http://schemas.microsoft.com/office/drawing/2014/main" id="{00000000-0008-0000-2100-000016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59" name="Text Box 3">
          <a:extLst>
            <a:ext uri="{FF2B5EF4-FFF2-40B4-BE49-F238E27FC236}">
              <a16:creationId xmlns:a16="http://schemas.microsoft.com/office/drawing/2014/main" id="{00000000-0008-0000-2100-000017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0" name="Text Box 4">
          <a:extLst>
            <a:ext uri="{FF2B5EF4-FFF2-40B4-BE49-F238E27FC236}">
              <a16:creationId xmlns:a16="http://schemas.microsoft.com/office/drawing/2014/main" id="{00000000-0008-0000-2100-000018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1" name="Text Box 5">
          <a:extLst>
            <a:ext uri="{FF2B5EF4-FFF2-40B4-BE49-F238E27FC236}">
              <a16:creationId xmlns:a16="http://schemas.microsoft.com/office/drawing/2014/main" id="{00000000-0008-0000-2100-000019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2" name="Text Box 6">
          <a:extLst>
            <a:ext uri="{FF2B5EF4-FFF2-40B4-BE49-F238E27FC236}">
              <a16:creationId xmlns:a16="http://schemas.microsoft.com/office/drawing/2014/main" id="{00000000-0008-0000-2100-00001A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3" name="Text Box 8">
          <a:extLst>
            <a:ext uri="{FF2B5EF4-FFF2-40B4-BE49-F238E27FC236}">
              <a16:creationId xmlns:a16="http://schemas.microsoft.com/office/drawing/2014/main" id="{00000000-0008-0000-2100-00001B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4" name="Text Box 9">
          <a:extLst>
            <a:ext uri="{FF2B5EF4-FFF2-40B4-BE49-F238E27FC236}">
              <a16:creationId xmlns:a16="http://schemas.microsoft.com/office/drawing/2014/main" id="{00000000-0008-0000-2100-00001C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5" name="Text Box 10">
          <a:extLst>
            <a:ext uri="{FF2B5EF4-FFF2-40B4-BE49-F238E27FC236}">
              <a16:creationId xmlns:a16="http://schemas.microsoft.com/office/drawing/2014/main" id="{00000000-0008-0000-2100-00001D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6" name="Text Box 1">
          <a:extLst>
            <a:ext uri="{FF2B5EF4-FFF2-40B4-BE49-F238E27FC236}">
              <a16:creationId xmlns:a16="http://schemas.microsoft.com/office/drawing/2014/main" id="{00000000-0008-0000-2100-00001E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0</xdr:rowOff>
    </xdr:from>
    <xdr:ext cx="114300" cy="285750"/>
    <xdr:sp macro="" textlink="">
      <xdr:nvSpPr>
        <xdr:cNvPr id="1567" name="Text Box 2">
          <a:extLst>
            <a:ext uri="{FF2B5EF4-FFF2-40B4-BE49-F238E27FC236}">
              <a16:creationId xmlns:a16="http://schemas.microsoft.com/office/drawing/2014/main" id="{00000000-0008-0000-2100-00001F060000}"/>
            </a:ext>
          </a:extLst>
        </xdr:cNvPr>
        <xdr:cNvSpPr txBox="1">
          <a:spLocks noChangeArrowheads="1"/>
        </xdr:cNvSpPr>
      </xdr:nvSpPr>
      <xdr:spPr bwMode="auto">
        <a:xfrm>
          <a:off x="5623560" y="3657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63500</xdr:rowOff>
    </xdr:from>
    <xdr:ext cx="114300" cy="285750"/>
    <xdr:sp macro="" textlink="">
      <xdr:nvSpPr>
        <xdr:cNvPr id="1568" name="Text Box 8">
          <a:extLst>
            <a:ext uri="{FF2B5EF4-FFF2-40B4-BE49-F238E27FC236}">
              <a16:creationId xmlns:a16="http://schemas.microsoft.com/office/drawing/2014/main" id="{00000000-0008-0000-2100-000020060000}"/>
            </a:ext>
          </a:extLst>
        </xdr:cNvPr>
        <xdr:cNvSpPr txBox="1">
          <a:spLocks noChangeArrowheads="1"/>
        </xdr:cNvSpPr>
      </xdr:nvSpPr>
      <xdr:spPr bwMode="auto">
        <a:xfrm>
          <a:off x="5623560" y="37211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20</xdr:row>
      <xdr:rowOff>63500</xdr:rowOff>
    </xdr:from>
    <xdr:ext cx="114300" cy="285750"/>
    <xdr:sp macro="" textlink="">
      <xdr:nvSpPr>
        <xdr:cNvPr id="1569" name="Text Box 8">
          <a:extLst>
            <a:ext uri="{FF2B5EF4-FFF2-40B4-BE49-F238E27FC236}">
              <a16:creationId xmlns:a16="http://schemas.microsoft.com/office/drawing/2014/main" id="{00000000-0008-0000-2100-000021060000}"/>
            </a:ext>
          </a:extLst>
        </xdr:cNvPr>
        <xdr:cNvSpPr txBox="1">
          <a:spLocks noChangeArrowheads="1"/>
        </xdr:cNvSpPr>
      </xdr:nvSpPr>
      <xdr:spPr bwMode="auto">
        <a:xfrm>
          <a:off x="5623560" y="37211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17</xdr:row>
      <xdr:rowOff>0</xdr:rowOff>
    </xdr:from>
    <xdr:ext cx="114300" cy="285750"/>
    <xdr:sp macro="" textlink="">
      <xdr:nvSpPr>
        <xdr:cNvPr id="1570" name="Text Box 8">
          <a:extLst>
            <a:ext uri="{FF2B5EF4-FFF2-40B4-BE49-F238E27FC236}">
              <a16:creationId xmlns:a16="http://schemas.microsoft.com/office/drawing/2014/main" id="{00000000-0008-0000-2100-000022060000}"/>
            </a:ext>
          </a:extLst>
        </xdr:cNvPr>
        <xdr:cNvSpPr txBox="1">
          <a:spLocks noChangeArrowheads="1"/>
        </xdr:cNvSpPr>
      </xdr:nvSpPr>
      <xdr:spPr bwMode="auto">
        <a:xfrm>
          <a:off x="5623560" y="3108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71" name="Text Box 8">
          <a:extLst>
            <a:ext uri="{FF2B5EF4-FFF2-40B4-BE49-F238E27FC236}">
              <a16:creationId xmlns:a16="http://schemas.microsoft.com/office/drawing/2014/main" id="{00000000-0008-0000-2100-00002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65</xdr:row>
      <xdr:rowOff>0</xdr:rowOff>
    </xdr:from>
    <xdr:ext cx="114300" cy="285750"/>
    <xdr:sp macro="" textlink="">
      <xdr:nvSpPr>
        <xdr:cNvPr id="1572" name="Text Box 8">
          <a:extLst>
            <a:ext uri="{FF2B5EF4-FFF2-40B4-BE49-F238E27FC236}">
              <a16:creationId xmlns:a16="http://schemas.microsoft.com/office/drawing/2014/main" id="{00000000-0008-0000-2100-000024060000}"/>
            </a:ext>
          </a:extLst>
        </xdr:cNvPr>
        <xdr:cNvSpPr txBox="1">
          <a:spLocks noChangeArrowheads="1"/>
        </xdr:cNvSpPr>
      </xdr:nvSpPr>
      <xdr:spPr bwMode="auto">
        <a:xfrm>
          <a:off x="5623560" y="12146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573" name="Text Box 8">
          <a:extLst>
            <a:ext uri="{FF2B5EF4-FFF2-40B4-BE49-F238E27FC236}">
              <a16:creationId xmlns:a16="http://schemas.microsoft.com/office/drawing/2014/main" id="{00000000-0008-0000-2100-000025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39</xdr:row>
      <xdr:rowOff>0</xdr:rowOff>
    </xdr:from>
    <xdr:ext cx="114300" cy="285750"/>
    <xdr:sp macro="" textlink="">
      <xdr:nvSpPr>
        <xdr:cNvPr id="1574" name="Text Box 8">
          <a:extLst>
            <a:ext uri="{FF2B5EF4-FFF2-40B4-BE49-F238E27FC236}">
              <a16:creationId xmlns:a16="http://schemas.microsoft.com/office/drawing/2014/main" id="{00000000-0008-0000-2100-000026060000}"/>
            </a:ext>
          </a:extLst>
        </xdr:cNvPr>
        <xdr:cNvSpPr txBox="1">
          <a:spLocks noChangeArrowheads="1"/>
        </xdr:cNvSpPr>
      </xdr:nvSpPr>
      <xdr:spPr bwMode="auto">
        <a:xfrm>
          <a:off x="562356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75" name="Text Box 1">
          <a:extLst>
            <a:ext uri="{FF2B5EF4-FFF2-40B4-BE49-F238E27FC236}">
              <a16:creationId xmlns:a16="http://schemas.microsoft.com/office/drawing/2014/main" id="{00000000-0008-0000-2100-000027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76" name="Text Box 2">
          <a:extLst>
            <a:ext uri="{FF2B5EF4-FFF2-40B4-BE49-F238E27FC236}">
              <a16:creationId xmlns:a16="http://schemas.microsoft.com/office/drawing/2014/main" id="{00000000-0008-0000-2100-000028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77" name="Text Box 3">
          <a:extLst>
            <a:ext uri="{FF2B5EF4-FFF2-40B4-BE49-F238E27FC236}">
              <a16:creationId xmlns:a16="http://schemas.microsoft.com/office/drawing/2014/main" id="{00000000-0008-0000-2100-000029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78" name="Text Box 4">
          <a:extLst>
            <a:ext uri="{FF2B5EF4-FFF2-40B4-BE49-F238E27FC236}">
              <a16:creationId xmlns:a16="http://schemas.microsoft.com/office/drawing/2014/main" id="{00000000-0008-0000-2100-00002A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79" name="Text Box 5">
          <a:extLst>
            <a:ext uri="{FF2B5EF4-FFF2-40B4-BE49-F238E27FC236}">
              <a16:creationId xmlns:a16="http://schemas.microsoft.com/office/drawing/2014/main" id="{00000000-0008-0000-2100-00002B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80" name="Text Box 6">
          <a:extLst>
            <a:ext uri="{FF2B5EF4-FFF2-40B4-BE49-F238E27FC236}">
              <a16:creationId xmlns:a16="http://schemas.microsoft.com/office/drawing/2014/main" id="{00000000-0008-0000-2100-00002C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81" name="Text Box 8">
          <a:extLst>
            <a:ext uri="{FF2B5EF4-FFF2-40B4-BE49-F238E27FC236}">
              <a16:creationId xmlns:a16="http://schemas.microsoft.com/office/drawing/2014/main" id="{00000000-0008-0000-2100-00002D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82" name="Text Box 9">
          <a:extLst>
            <a:ext uri="{FF2B5EF4-FFF2-40B4-BE49-F238E27FC236}">
              <a16:creationId xmlns:a16="http://schemas.microsoft.com/office/drawing/2014/main" id="{00000000-0008-0000-2100-00002E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83" name="Text Box 10">
          <a:extLst>
            <a:ext uri="{FF2B5EF4-FFF2-40B4-BE49-F238E27FC236}">
              <a16:creationId xmlns:a16="http://schemas.microsoft.com/office/drawing/2014/main" id="{00000000-0008-0000-2100-00002F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84" name="Text Box 1">
          <a:extLst>
            <a:ext uri="{FF2B5EF4-FFF2-40B4-BE49-F238E27FC236}">
              <a16:creationId xmlns:a16="http://schemas.microsoft.com/office/drawing/2014/main" id="{00000000-0008-0000-2100-000030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85" name="Text Box 2">
          <a:extLst>
            <a:ext uri="{FF2B5EF4-FFF2-40B4-BE49-F238E27FC236}">
              <a16:creationId xmlns:a16="http://schemas.microsoft.com/office/drawing/2014/main" id="{00000000-0008-0000-2100-000031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59</xdr:row>
      <xdr:rowOff>0</xdr:rowOff>
    </xdr:from>
    <xdr:ext cx="114300" cy="285750"/>
    <xdr:sp macro="" textlink="">
      <xdr:nvSpPr>
        <xdr:cNvPr id="1586" name="Text Box 8">
          <a:extLst>
            <a:ext uri="{FF2B5EF4-FFF2-40B4-BE49-F238E27FC236}">
              <a16:creationId xmlns:a16="http://schemas.microsoft.com/office/drawing/2014/main" id="{00000000-0008-0000-2100-000032060000}"/>
            </a:ext>
          </a:extLst>
        </xdr:cNvPr>
        <xdr:cNvSpPr txBox="1">
          <a:spLocks noChangeArrowheads="1"/>
        </xdr:cNvSpPr>
      </xdr:nvSpPr>
      <xdr:spPr bwMode="auto">
        <a:xfrm>
          <a:off x="5623560" y="107899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587" name="Text Box 8">
          <a:extLst>
            <a:ext uri="{FF2B5EF4-FFF2-40B4-BE49-F238E27FC236}">
              <a16:creationId xmlns:a16="http://schemas.microsoft.com/office/drawing/2014/main" id="{00000000-0008-0000-2100-000033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88" name="Text Box 8">
          <a:extLst>
            <a:ext uri="{FF2B5EF4-FFF2-40B4-BE49-F238E27FC236}">
              <a16:creationId xmlns:a16="http://schemas.microsoft.com/office/drawing/2014/main" id="{00000000-0008-0000-2100-000034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58</xdr:row>
      <xdr:rowOff>0</xdr:rowOff>
    </xdr:from>
    <xdr:ext cx="114300" cy="285750"/>
    <xdr:sp macro="" textlink="">
      <xdr:nvSpPr>
        <xdr:cNvPr id="1589" name="Text Box 8">
          <a:extLst>
            <a:ext uri="{FF2B5EF4-FFF2-40B4-BE49-F238E27FC236}">
              <a16:creationId xmlns:a16="http://schemas.microsoft.com/office/drawing/2014/main" id="{00000000-0008-0000-2100-000035060000}"/>
            </a:ext>
          </a:extLst>
        </xdr:cNvPr>
        <xdr:cNvSpPr txBox="1">
          <a:spLocks noChangeArrowheads="1"/>
        </xdr:cNvSpPr>
      </xdr:nvSpPr>
      <xdr:spPr bwMode="auto">
        <a:xfrm>
          <a:off x="5623560" y="10607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590" name="Text Box 8">
          <a:extLst>
            <a:ext uri="{FF2B5EF4-FFF2-40B4-BE49-F238E27FC236}">
              <a16:creationId xmlns:a16="http://schemas.microsoft.com/office/drawing/2014/main" id="{00000000-0008-0000-2100-000036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91" name="Text Box 8">
          <a:extLst>
            <a:ext uri="{FF2B5EF4-FFF2-40B4-BE49-F238E27FC236}">
              <a16:creationId xmlns:a16="http://schemas.microsoft.com/office/drawing/2014/main" id="{00000000-0008-0000-2100-000037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592" name="Text Box 8">
          <a:extLst>
            <a:ext uri="{FF2B5EF4-FFF2-40B4-BE49-F238E27FC236}">
              <a16:creationId xmlns:a16="http://schemas.microsoft.com/office/drawing/2014/main" id="{00000000-0008-0000-2100-000038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93" name="Text Box 1">
          <a:extLst>
            <a:ext uri="{FF2B5EF4-FFF2-40B4-BE49-F238E27FC236}">
              <a16:creationId xmlns:a16="http://schemas.microsoft.com/office/drawing/2014/main" id="{00000000-0008-0000-2100-000039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94" name="Text Box 2">
          <a:extLst>
            <a:ext uri="{FF2B5EF4-FFF2-40B4-BE49-F238E27FC236}">
              <a16:creationId xmlns:a16="http://schemas.microsoft.com/office/drawing/2014/main" id="{00000000-0008-0000-2100-00003A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95" name="Text Box 3">
          <a:extLst>
            <a:ext uri="{FF2B5EF4-FFF2-40B4-BE49-F238E27FC236}">
              <a16:creationId xmlns:a16="http://schemas.microsoft.com/office/drawing/2014/main" id="{00000000-0008-0000-2100-00003B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96" name="Text Box 4">
          <a:extLst>
            <a:ext uri="{FF2B5EF4-FFF2-40B4-BE49-F238E27FC236}">
              <a16:creationId xmlns:a16="http://schemas.microsoft.com/office/drawing/2014/main" id="{00000000-0008-0000-2100-00003C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97" name="Text Box 5">
          <a:extLst>
            <a:ext uri="{FF2B5EF4-FFF2-40B4-BE49-F238E27FC236}">
              <a16:creationId xmlns:a16="http://schemas.microsoft.com/office/drawing/2014/main" id="{00000000-0008-0000-2100-00003D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98" name="Text Box 6">
          <a:extLst>
            <a:ext uri="{FF2B5EF4-FFF2-40B4-BE49-F238E27FC236}">
              <a16:creationId xmlns:a16="http://schemas.microsoft.com/office/drawing/2014/main" id="{00000000-0008-0000-2100-00003E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599" name="Text Box 8">
          <a:extLst>
            <a:ext uri="{FF2B5EF4-FFF2-40B4-BE49-F238E27FC236}">
              <a16:creationId xmlns:a16="http://schemas.microsoft.com/office/drawing/2014/main" id="{00000000-0008-0000-2100-00003F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00" name="Text Box 9">
          <a:extLst>
            <a:ext uri="{FF2B5EF4-FFF2-40B4-BE49-F238E27FC236}">
              <a16:creationId xmlns:a16="http://schemas.microsoft.com/office/drawing/2014/main" id="{00000000-0008-0000-2100-000040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01" name="Text Box 10">
          <a:extLst>
            <a:ext uri="{FF2B5EF4-FFF2-40B4-BE49-F238E27FC236}">
              <a16:creationId xmlns:a16="http://schemas.microsoft.com/office/drawing/2014/main" id="{00000000-0008-0000-2100-000041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02" name="Text Box 1">
          <a:extLst>
            <a:ext uri="{FF2B5EF4-FFF2-40B4-BE49-F238E27FC236}">
              <a16:creationId xmlns:a16="http://schemas.microsoft.com/office/drawing/2014/main" id="{00000000-0008-0000-2100-000042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03" name="Text Box 2">
          <a:extLst>
            <a:ext uri="{FF2B5EF4-FFF2-40B4-BE49-F238E27FC236}">
              <a16:creationId xmlns:a16="http://schemas.microsoft.com/office/drawing/2014/main" id="{00000000-0008-0000-2100-00004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60</xdr:row>
      <xdr:rowOff>0</xdr:rowOff>
    </xdr:from>
    <xdr:ext cx="114300" cy="285750"/>
    <xdr:sp macro="" textlink="">
      <xdr:nvSpPr>
        <xdr:cNvPr id="1604" name="Text Box 8">
          <a:extLst>
            <a:ext uri="{FF2B5EF4-FFF2-40B4-BE49-F238E27FC236}">
              <a16:creationId xmlns:a16="http://schemas.microsoft.com/office/drawing/2014/main" id="{00000000-0008-0000-2100-000044060000}"/>
            </a:ext>
          </a:extLst>
        </xdr:cNvPr>
        <xdr:cNvSpPr txBox="1">
          <a:spLocks noChangeArrowheads="1"/>
        </xdr:cNvSpPr>
      </xdr:nvSpPr>
      <xdr:spPr bwMode="auto">
        <a:xfrm>
          <a:off x="5623560" y="10972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605" name="Text Box 8">
          <a:extLst>
            <a:ext uri="{FF2B5EF4-FFF2-40B4-BE49-F238E27FC236}">
              <a16:creationId xmlns:a16="http://schemas.microsoft.com/office/drawing/2014/main" id="{00000000-0008-0000-2100-000045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06" name="Text Box 8">
          <a:extLst>
            <a:ext uri="{FF2B5EF4-FFF2-40B4-BE49-F238E27FC236}">
              <a16:creationId xmlns:a16="http://schemas.microsoft.com/office/drawing/2014/main" id="{00000000-0008-0000-2100-000046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58</xdr:row>
      <xdr:rowOff>0</xdr:rowOff>
    </xdr:from>
    <xdr:ext cx="114300" cy="285750"/>
    <xdr:sp macro="" textlink="">
      <xdr:nvSpPr>
        <xdr:cNvPr id="1607" name="Text Box 8">
          <a:extLst>
            <a:ext uri="{FF2B5EF4-FFF2-40B4-BE49-F238E27FC236}">
              <a16:creationId xmlns:a16="http://schemas.microsoft.com/office/drawing/2014/main" id="{00000000-0008-0000-2100-000047060000}"/>
            </a:ext>
          </a:extLst>
        </xdr:cNvPr>
        <xdr:cNvSpPr txBox="1">
          <a:spLocks noChangeArrowheads="1"/>
        </xdr:cNvSpPr>
      </xdr:nvSpPr>
      <xdr:spPr bwMode="auto">
        <a:xfrm>
          <a:off x="5623560" y="10607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608" name="Text Box 8">
          <a:extLst>
            <a:ext uri="{FF2B5EF4-FFF2-40B4-BE49-F238E27FC236}">
              <a16:creationId xmlns:a16="http://schemas.microsoft.com/office/drawing/2014/main" id="{00000000-0008-0000-2100-000048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09" name="Text Box 8">
          <a:extLst>
            <a:ext uri="{FF2B5EF4-FFF2-40B4-BE49-F238E27FC236}">
              <a16:creationId xmlns:a16="http://schemas.microsoft.com/office/drawing/2014/main" id="{00000000-0008-0000-2100-000049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10" name="Text Box 8">
          <a:extLst>
            <a:ext uri="{FF2B5EF4-FFF2-40B4-BE49-F238E27FC236}">
              <a16:creationId xmlns:a16="http://schemas.microsoft.com/office/drawing/2014/main" id="{00000000-0008-0000-2100-00004A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1" name="Text Box 1">
          <a:extLst>
            <a:ext uri="{FF2B5EF4-FFF2-40B4-BE49-F238E27FC236}">
              <a16:creationId xmlns:a16="http://schemas.microsoft.com/office/drawing/2014/main" id="{00000000-0008-0000-2100-00004B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2" name="Text Box 2">
          <a:extLst>
            <a:ext uri="{FF2B5EF4-FFF2-40B4-BE49-F238E27FC236}">
              <a16:creationId xmlns:a16="http://schemas.microsoft.com/office/drawing/2014/main" id="{00000000-0008-0000-2100-00004C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3" name="Text Box 3">
          <a:extLst>
            <a:ext uri="{FF2B5EF4-FFF2-40B4-BE49-F238E27FC236}">
              <a16:creationId xmlns:a16="http://schemas.microsoft.com/office/drawing/2014/main" id="{00000000-0008-0000-2100-00004D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4" name="Text Box 4">
          <a:extLst>
            <a:ext uri="{FF2B5EF4-FFF2-40B4-BE49-F238E27FC236}">
              <a16:creationId xmlns:a16="http://schemas.microsoft.com/office/drawing/2014/main" id="{00000000-0008-0000-2100-00004E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5" name="Text Box 5">
          <a:extLst>
            <a:ext uri="{FF2B5EF4-FFF2-40B4-BE49-F238E27FC236}">
              <a16:creationId xmlns:a16="http://schemas.microsoft.com/office/drawing/2014/main" id="{00000000-0008-0000-2100-00004F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6" name="Text Box 6">
          <a:extLst>
            <a:ext uri="{FF2B5EF4-FFF2-40B4-BE49-F238E27FC236}">
              <a16:creationId xmlns:a16="http://schemas.microsoft.com/office/drawing/2014/main" id="{00000000-0008-0000-2100-000050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7" name="Text Box 8">
          <a:extLst>
            <a:ext uri="{FF2B5EF4-FFF2-40B4-BE49-F238E27FC236}">
              <a16:creationId xmlns:a16="http://schemas.microsoft.com/office/drawing/2014/main" id="{00000000-0008-0000-2100-000051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8" name="Text Box 9">
          <a:extLst>
            <a:ext uri="{FF2B5EF4-FFF2-40B4-BE49-F238E27FC236}">
              <a16:creationId xmlns:a16="http://schemas.microsoft.com/office/drawing/2014/main" id="{00000000-0008-0000-2100-000052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19" name="Text Box 10">
          <a:extLst>
            <a:ext uri="{FF2B5EF4-FFF2-40B4-BE49-F238E27FC236}">
              <a16:creationId xmlns:a16="http://schemas.microsoft.com/office/drawing/2014/main" id="{00000000-0008-0000-2100-00005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20" name="Text Box 1">
          <a:extLst>
            <a:ext uri="{FF2B5EF4-FFF2-40B4-BE49-F238E27FC236}">
              <a16:creationId xmlns:a16="http://schemas.microsoft.com/office/drawing/2014/main" id="{00000000-0008-0000-2100-000054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21" name="Text Box 2">
          <a:extLst>
            <a:ext uri="{FF2B5EF4-FFF2-40B4-BE49-F238E27FC236}">
              <a16:creationId xmlns:a16="http://schemas.microsoft.com/office/drawing/2014/main" id="{00000000-0008-0000-2100-000055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60</xdr:row>
      <xdr:rowOff>0</xdr:rowOff>
    </xdr:from>
    <xdr:ext cx="114300" cy="285750"/>
    <xdr:sp macro="" textlink="">
      <xdr:nvSpPr>
        <xdr:cNvPr id="1622" name="Text Box 8">
          <a:extLst>
            <a:ext uri="{FF2B5EF4-FFF2-40B4-BE49-F238E27FC236}">
              <a16:creationId xmlns:a16="http://schemas.microsoft.com/office/drawing/2014/main" id="{00000000-0008-0000-2100-000056060000}"/>
            </a:ext>
          </a:extLst>
        </xdr:cNvPr>
        <xdr:cNvSpPr txBox="1">
          <a:spLocks noChangeArrowheads="1"/>
        </xdr:cNvSpPr>
      </xdr:nvSpPr>
      <xdr:spPr bwMode="auto">
        <a:xfrm>
          <a:off x="5623560" y="10972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17</xdr:row>
      <xdr:rowOff>0</xdr:rowOff>
    </xdr:from>
    <xdr:ext cx="114300" cy="285750"/>
    <xdr:sp macro="" textlink="">
      <xdr:nvSpPr>
        <xdr:cNvPr id="1623" name="Text Box 8">
          <a:extLst>
            <a:ext uri="{FF2B5EF4-FFF2-40B4-BE49-F238E27FC236}">
              <a16:creationId xmlns:a16="http://schemas.microsoft.com/office/drawing/2014/main" id="{00000000-0008-0000-2100-000057060000}"/>
            </a:ext>
          </a:extLst>
        </xdr:cNvPr>
        <xdr:cNvSpPr txBox="1">
          <a:spLocks noChangeArrowheads="1"/>
        </xdr:cNvSpPr>
      </xdr:nvSpPr>
      <xdr:spPr bwMode="auto">
        <a:xfrm>
          <a:off x="5623560" y="3108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24" name="Text Box 8">
          <a:extLst>
            <a:ext uri="{FF2B5EF4-FFF2-40B4-BE49-F238E27FC236}">
              <a16:creationId xmlns:a16="http://schemas.microsoft.com/office/drawing/2014/main" id="{00000000-0008-0000-2100-000058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65</xdr:row>
      <xdr:rowOff>0</xdr:rowOff>
    </xdr:from>
    <xdr:ext cx="114300" cy="285750"/>
    <xdr:sp macro="" textlink="">
      <xdr:nvSpPr>
        <xdr:cNvPr id="1625" name="Text Box 8">
          <a:extLst>
            <a:ext uri="{FF2B5EF4-FFF2-40B4-BE49-F238E27FC236}">
              <a16:creationId xmlns:a16="http://schemas.microsoft.com/office/drawing/2014/main" id="{00000000-0008-0000-2100-000059060000}"/>
            </a:ext>
          </a:extLst>
        </xdr:cNvPr>
        <xdr:cNvSpPr txBox="1">
          <a:spLocks noChangeArrowheads="1"/>
        </xdr:cNvSpPr>
      </xdr:nvSpPr>
      <xdr:spPr bwMode="auto">
        <a:xfrm>
          <a:off x="5623560" y="121462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39</xdr:row>
      <xdr:rowOff>0</xdr:rowOff>
    </xdr:from>
    <xdr:ext cx="114300" cy="285750"/>
    <xdr:sp macro="" textlink="">
      <xdr:nvSpPr>
        <xdr:cNvPr id="1626" name="Text Box 8">
          <a:extLst>
            <a:ext uri="{FF2B5EF4-FFF2-40B4-BE49-F238E27FC236}">
              <a16:creationId xmlns:a16="http://schemas.microsoft.com/office/drawing/2014/main" id="{00000000-0008-0000-2100-00005A060000}"/>
            </a:ext>
          </a:extLst>
        </xdr:cNvPr>
        <xdr:cNvSpPr txBox="1">
          <a:spLocks noChangeArrowheads="1"/>
        </xdr:cNvSpPr>
      </xdr:nvSpPr>
      <xdr:spPr bwMode="auto">
        <a:xfrm>
          <a:off x="5623560" y="71323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27" name="Text Box 1">
          <a:extLst>
            <a:ext uri="{FF2B5EF4-FFF2-40B4-BE49-F238E27FC236}">
              <a16:creationId xmlns:a16="http://schemas.microsoft.com/office/drawing/2014/main" id="{00000000-0008-0000-2100-00005B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28" name="Text Box 2">
          <a:extLst>
            <a:ext uri="{FF2B5EF4-FFF2-40B4-BE49-F238E27FC236}">
              <a16:creationId xmlns:a16="http://schemas.microsoft.com/office/drawing/2014/main" id="{00000000-0008-0000-2100-00005C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29" name="Text Box 3">
          <a:extLst>
            <a:ext uri="{FF2B5EF4-FFF2-40B4-BE49-F238E27FC236}">
              <a16:creationId xmlns:a16="http://schemas.microsoft.com/office/drawing/2014/main" id="{00000000-0008-0000-2100-00005D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0" name="Text Box 4">
          <a:extLst>
            <a:ext uri="{FF2B5EF4-FFF2-40B4-BE49-F238E27FC236}">
              <a16:creationId xmlns:a16="http://schemas.microsoft.com/office/drawing/2014/main" id="{00000000-0008-0000-2100-00005E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1" name="Text Box 5">
          <a:extLst>
            <a:ext uri="{FF2B5EF4-FFF2-40B4-BE49-F238E27FC236}">
              <a16:creationId xmlns:a16="http://schemas.microsoft.com/office/drawing/2014/main" id="{00000000-0008-0000-2100-00005F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2" name="Text Box 6">
          <a:extLst>
            <a:ext uri="{FF2B5EF4-FFF2-40B4-BE49-F238E27FC236}">
              <a16:creationId xmlns:a16="http://schemas.microsoft.com/office/drawing/2014/main" id="{00000000-0008-0000-2100-000060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3" name="Text Box 8">
          <a:extLst>
            <a:ext uri="{FF2B5EF4-FFF2-40B4-BE49-F238E27FC236}">
              <a16:creationId xmlns:a16="http://schemas.microsoft.com/office/drawing/2014/main" id="{00000000-0008-0000-2100-000061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4" name="Text Box 9">
          <a:extLst>
            <a:ext uri="{FF2B5EF4-FFF2-40B4-BE49-F238E27FC236}">
              <a16:creationId xmlns:a16="http://schemas.microsoft.com/office/drawing/2014/main" id="{00000000-0008-0000-2100-000062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5" name="Text Box 10">
          <a:extLst>
            <a:ext uri="{FF2B5EF4-FFF2-40B4-BE49-F238E27FC236}">
              <a16:creationId xmlns:a16="http://schemas.microsoft.com/office/drawing/2014/main" id="{00000000-0008-0000-2100-000063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6" name="Text Box 1">
          <a:extLst>
            <a:ext uri="{FF2B5EF4-FFF2-40B4-BE49-F238E27FC236}">
              <a16:creationId xmlns:a16="http://schemas.microsoft.com/office/drawing/2014/main" id="{00000000-0008-0000-2100-000064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0</xdr:rowOff>
    </xdr:from>
    <xdr:ext cx="114300" cy="285750"/>
    <xdr:sp macro="" textlink="">
      <xdr:nvSpPr>
        <xdr:cNvPr id="1637" name="Text Box 2">
          <a:extLst>
            <a:ext uri="{FF2B5EF4-FFF2-40B4-BE49-F238E27FC236}">
              <a16:creationId xmlns:a16="http://schemas.microsoft.com/office/drawing/2014/main" id="{00000000-0008-0000-2100-000065060000}"/>
            </a:ext>
          </a:extLst>
        </xdr:cNvPr>
        <xdr:cNvSpPr txBox="1">
          <a:spLocks noChangeArrowheads="1"/>
        </xdr:cNvSpPr>
      </xdr:nvSpPr>
      <xdr:spPr bwMode="auto">
        <a:xfrm>
          <a:off x="5623560" y="73152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59</xdr:row>
      <xdr:rowOff>0</xdr:rowOff>
    </xdr:from>
    <xdr:ext cx="114300" cy="285750"/>
    <xdr:sp macro="" textlink="">
      <xdr:nvSpPr>
        <xdr:cNvPr id="1638" name="Text Box 8">
          <a:extLst>
            <a:ext uri="{FF2B5EF4-FFF2-40B4-BE49-F238E27FC236}">
              <a16:creationId xmlns:a16="http://schemas.microsoft.com/office/drawing/2014/main" id="{00000000-0008-0000-2100-000066060000}"/>
            </a:ext>
          </a:extLst>
        </xdr:cNvPr>
        <xdr:cNvSpPr txBox="1">
          <a:spLocks noChangeArrowheads="1"/>
        </xdr:cNvSpPr>
      </xdr:nvSpPr>
      <xdr:spPr bwMode="auto">
        <a:xfrm>
          <a:off x="5623560" y="107899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639" name="Text Box 8">
          <a:extLst>
            <a:ext uri="{FF2B5EF4-FFF2-40B4-BE49-F238E27FC236}">
              <a16:creationId xmlns:a16="http://schemas.microsoft.com/office/drawing/2014/main" id="{00000000-0008-0000-2100-000067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40" name="Text Box 8">
          <a:extLst>
            <a:ext uri="{FF2B5EF4-FFF2-40B4-BE49-F238E27FC236}">
              <a16:creationId xmlns:a16="http://schemas.microsoft.com/office/drawing/2014/main" id="{00000000-0008-0000-2100-000068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58</xdr:row>
      <xdr:rowOff>0</xdr:rowOff>
    </xdr:from>
    <xdr:ext cx="114300" cy="285750"/>
    <xdr:sp macro="" textlink="">
      <xdr:nvSpPr>
        <xdr:cNvPr id="1641" name="Text Box 8">
          <a:extLst>
            <a:ext uri="{FF2B5EF4-FFF2-40B4-BE49-F238E27FC236}">
              <a16:creationId xmlns:a16="http://schemas.microsoft.com/office/drawing/2014/main" id="{00000000-0008-0000-2100-000069060000}"/>
            </a:ext>
          </a:extLst>
        </xdr:cNvPr>
        <xdr:cNvSpPr txBox="1">
          <a:spLocks noChangeArrowheads="1"/>
        </xdr:cNvSpPr>
      </xdr:nvSpPr>
      <xdr:spPr bwMode="auto">
        <a:xfrm>
          <a:off x="5623560" y="10607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642" name="Text Box 8">
          <a:extLst>
            <a:ext uri="{FF2B5EF4-FFF2-40B4-BE49-F238E27FC236}">
              <a16:creationId xmlns:a16="http://schemas.microsoft.com/office/drawing/2014/main" id="{00000000-0008-0000-2100-00006A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63500</xdr:rowOff>
    </xdr:from>
    <xdr:ext cx="114300" cy="285750"/>
    <xdr:sp macro="" textlink="">
      <xdr:nvSpPr>
        <xdr:cNvPr id="1643" name="Text Box 8">
          <a:extLst>
            <a:ext uri="{FF2B5EF4-FFF2-40B4-BE49-F238E27FC236}">
              <a16:creationId xmlns:a16="http://schemas.microsoft.com/office/drawing/2014/main" id="{00000000-0008-0000-2100-00006B060000}"/>
            </a:ext>
          </a:extLst>
        </xdr:cNvPr>
        <xdr:cNvSpPr txBox="1">
          <a:spLocks noChangeArrowheads="1"/>
        </xdr:cNvSpPr>
      </xdr:nvSpPr>
      <xdr:spPr bwMode="auto">
        <a:xfrm>
          <a:off x="5623560" y="73787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40</xdr:row>
      <xdr:rowOff>63500</xdr:rowOff>
    </xdr:from>
    <xdr:ext cx="114300" cy="285750"/>
    <xdr:sp macro="" textlink="">
      <xdr:nvSpPr>
        <xdr:cNvPr id="1644" name="Text Box 8">
          <a:extLst>
            <a:ext uri="{FF2B5EF4-FFF2-40B4-BE49-F238E27FC236}">
              <a16:creationId xmlns:a16="http://schemas.microsoft.com/office/drawing/2014/main" id="{00000000-0008-0000-2100-00006C060000}"/>
            </a:ext>
          </a:extLst>
        </xdr:cNvPr>
        <xdr:cNvSpPr txBox="1">
          <a:spLocks noChangeArrowheads="1"/>
        </xdr:cNvSpPr>
      </xdr:nvSpPr>
      <xdr:spPr bwMode="auto">
        <a:xfrm>
          <a:off x="5623560" y="73787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45" name="Text Box 1">
          <a:extLst>
            <a:ext uri="{FF2B5EF4-FFF2-40B4-BE49-F238E27FC236}">
              <a16:creationId xmlns:a16="http://schemas.microsoft.com/office/drawing/2014/main" id="{00000000-0008-0000-2100-00006D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46" name="Text Box 2">
          <a:extLst>
            <a:ext uri="{FF2B5EF4-FFF2-40B4-BE49-F238E27FC236}">
              <a16:creationId xmlns:a16="http://schemas.microsoft.com/office/drawing/2014/main" id="{00000000-0008-0000-2100-00006E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47" name="Text Box 3">
          <a:extLst>
            <a:ext uri="{FF2B5EF4-FFF2-40B4-BE49-F238E27FC236}">
              <a16:creationId xmlns:a16="http://schemas.microsoft.com/office/drawing/2014/main" id="{00000000-0008-0000-2100-00006F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48" name="Text Box 4">
          <a:extLst>
            <a:ext uri="{FF2B5EF4-FFF2-40B4-BE49-F238E27FC236}">
              <a16:creationId xmlns:a16="http://schemas.microsoft.com/office/drawing/2014/main" id="{00000000-0008-0000-2100-000070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49" name="Text Box 5">
          <a:extLst>
            <a:ext uri="{FF2B5EF4-FFF2-40B4-BE49-F238E27FC236}">
              <a16:creationId xmlns:a16="http://schemas.microsoft.com/office/drawing/2014/main" id="{00000000-0008-0000-2100-000071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50" name="Text Box 6">
          <a:extLst>
            <a:ext uri="{FF2B5EF4-FFF2-40B4-BE49-F238E27FC236}">
              <a16:creationId xmlns:a16="http://schemas.microsoft.com/office/drawing/2014/main" id="{00000000-0008-0000-2100-000072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51" name="Text Box 8">
          <a:extLst>
            <a:ext uri="{FF2B5EF4-FFF2-40B4-BE49-F238E27FC236}">
              <a16:creationId xmlns:a16="http://schemas.microsoft.com/office/drawing/2014/main" id="{00000000-0008-0000-2100-00007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52" name="Text Box 9">
          <a:extLst>
            <a:ext uri="{FF2B5EF4-FFF2-40B4-BE49-F238E27FC236}">
              <a16:creationId xmlns:a16="http://schemas.microsoft.com/office/drawing/2014/main" id="{00000000-0008-0000-2100-000074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53" name="Text Box 10">
          <a:extLst>
            <a:ext uri="{FF2B5EF4-FFF2-40B4-BE49-F238E27FC236}">
              <a16:creationId xmlns:a16="http://schemas.microsoft.com/office/drawing/2014/main" id="{00000000-0008-0000-2100-000075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54" name="Text Box 1">
          <a:extLst>
            <a:ext uri="{FF2B5EF4-FFF2-40B4-BE49-F238E27FC236}">
              <a16:creationId xmlns:a16="http://schemas.microsoft.com/office/drawing/2014/main" id="{00000000-0008-0000-2100-000076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55" name="Text Box 2">
          <a:extLst>
            <a:ext uri="{FF2B5EF4-FFF2-40B4-BE49-F238E27FC236}">
              <a16:creationId xmlns:a16="http://schemas.microsoft.com/office/drawing/2014/main" id="{00000000-0008-0000-2100-000077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60</xdr:row>
      <xdr:rowOff>0</xdr:rowOff>
    </xdr:from>
    <xdr:ext cx="114300" cy="285750"/>
    <xdr:sp macro="" textlink="">
      <xdr:nvSpPr>
        <xdr:cNvPr id="1656" name="Text Box 8">
          <a:extLst>
            <a:ext uri="{FF2B5EF4-FFF2-40B4-BE49-F238E27FC236}">
              <a16:creationId xmlns:a16="http://schemas.microsoft.com/office/drawing/2014/main" id="{00000000-0008-0000-2100-000078060000}"/>
            </a:ext>
          </a:extLst>
        </xdr:cNvPr>
        <xdr:cNvSpPr txBox="1">
          <a:spLocks noChangeArrowheads="1"/>
        </xdr:cNvSpPr>
      </xdr:nvSpPr>
      <xdr:spPr bwMode="auto">
        <a:xfrm>
          <a:off x="5623560" y="10972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1657" name="Text Box 8">
          <a:extLst>
            <a:ext uri="{FF2B5EF4-FFF2-40B4-BE49-F238E27FC236}">
              <a16:creationId xmlns:a16="http://schemas.microsoft.com/office/drawing/2014/main" id="{00000000-0008-0000-2100-00007906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58" name="Text Box 8">
          <a:extLst>
            <a:ext uri="{FF2B5EF4-FFF2-40B4-BE49-F238E27FC236}">
              <a16:creationId xmlns:a16="http://schemas.microsoft.com/office/drawing/2014/main" id="{00000000-0008-0000-2100-00007A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31750</xdr:rowOff>
    </xdr:from>
    <xdr:ext cx="114300" cy="285750"/>
    <xdr:sp macro="" textlink="">
      <xdr:nvSpPr>
        <xdr:cNvPr id="1659" name="Text Box 8">
          <a:extLst>
            <a:ext uri="{FF2B5EF4-FFF2-40B4-BE49-F238E27FC236}">
              <a16:creationId xmlns:a16="http://schemas.microsoft.com/office/drawing/2014/main" id="{00000000-0008-0000-2100-00007B060000}"/>
            </a:ext>
          </a:extLst>
        </xdr:cNvPr>
        <xdr:cNvSpPr txBox="1">
          <a:spLocks noChangeArrowheads="1"/>
        </xdr:cNvSpPr>
      </xdr:nvSpPr>
      <xdr:spPr bwMode="auto">
        <a:xfrm>
          <a:off x="5623560" y="350647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0" name="Text Box 1">
          <a:extLst>
            <a:ext uri="{FF2B5EF4-FFF2-40B4-BE49-F238E27FC236}">
              <a16:creationId xmlns:a16="http://schemas.microsoft.com/office/drawing/2014/main" id="{00000000-0008-0000-2100-00007C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1" name="Text Box 2">
          <a:extLst>
            <a:ext uri="{FF2B5EF4-FFF2-40B4-BE49-F238E27FC236}">
              <a16:creationId xmlns:a16="http://schemas.microsoft.com/office/drawing/2014/main" id="{00000000-0008-0000-2100-00007D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2" name="Text Box 3">
          <a:extLst>
            <a:ext uri="{FF2B5EF4-FFF2-40B4-BE49-F238E27FC236}">
              <a16:creationId xmlns:a16="http://schemas.microsoft.com/office/drawing/2014/main" id="{00000000-0008-0000-2100-00007E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3" name="Text Box 4">
          <a:extLst>
            <a:ext uri="{FF2B5EF4-FFF2-40B4-BE49-F238E27FC236}">
              <a16:creationId xmlns:a16="http://schemas.microsoft.com/office/drawing/2014/main" id="{00000000-0008-0000-2100-00007F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4" name="Text Box 5">
          <a:extLst>
            <a:ext uri="{FF2B5EF4-FFF2-40B4-BE49-F238E27FC236}">
              <a16:creationId xmlns:a16="http://schemas.microsoft.com/office/drawing/2014/main" id="{00000000-0008-0000-2100-000080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5" name="Text Box 6">
          <a:extLst>
            <a:ext uri="{FF2B5EF4-FFF2-40B4-BE49-F238E27FC236}">
              <a16:creationId xmlns:a16="http://schemas.microsoft.com/office/drawing/2014/main" id="{00000000-0008-0000-2100-000081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6" name="Text Box 8">
          <a:extLst>
            <a:ext uri="{FF2B5EF4-FFF2-40B4-BE49-F238E27FC236}">
              <a16:creationId xmlns:a16="http://schemas.microsoft.com/office/drawing/2014/main" id="{00000000-0008-0000-2100-000082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7" name="Text Box 9">
          <a:extLst>
            <a:ext uri="{FF2B5EF4-FFF2-40B4-BE49-F238E27FC236}">
              <a16:creationId xmlns:a16="http://schemas.microsoft.com/office/drawing/2014/main" id="{00000000-0008-0000-2100-00008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8" name="Text Box 10">
          <a:extLst>
            <a:ext uri="{FF2B5EF4-FFF2-40B4-BE49-F238E27FC236}">
              <a16:creationId xmlns:a16="http://schemas.microsoft.com/office/drawing/2014/main" id="{00000000-0008-0000-2100-000084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69" name="Text Box 1">
          <a:extLst>
            <a:ext uri="{FF2B5EF4-FFF2-40B4-BE49-F238E27FC236}">
              <a16:creationId xmlns:a16="http://schemas.microsoft.com/office/drawing/2014/main" id="{00000000-0008-0000-2100-000085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58</xdr:row>
      <xdr:rowOff>127000</xdr:rowOff>
    </xdr:from>
    <xdr:ext cx="114300" cy="285750"/>
    <xdr:sp macro="" textlink="">
      <xdr:nvSpPr>
        <xdr:cNvPr id="1670" name="Text Box 2">
          <a:extLst>
            <a:ext uri="{FF2B5EF4-FFF2-40B4-BE49-F238E27FC236}">
              <a16:creationId xmlns:a16="http://schemas.microsoft.com/office/drawing/2014/main" id="{00000000-0008-0000-2100-000086060000}"/>
            </a:ext>
          </a:extLst>
        </xdr:cNvPr>
        <xdr:cNvSpPr txBox="1">
          <a:spLocks noChangeArrowheads="1"/>
        </xdr:cNvSpPr>
      </xdr:nvSpPr>
      <xdr:spPr bwMode="auto">
        <a:xfrm>
          <a:off x="5623560" y="107340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60</xdr:row>
      <xdr:rowOff>0</xdr:rowOff>
    </xdr:from>
    <xdr:ext cx="114300" cy="285750"/>
    <xdr:sp macro="" textlink="">
      <xdr:nvSpPr>
        <xdr:cNvPr id="1671" name="Text Box 8">
          <a:extLst>
            <a:ext uri="{FF2B5EF4-FFF2-40B4-BE49-F238E27FC236}">
              <a16:creationId xmlns:a16="http://schemas.microsoft.com/office/drawing/2014/main" id="{00000000-0008-0000-2100-000087060000}"/>
            </a:ext>
          </a:extLst>
        </xdr:cNvPr>
        <xdr:cNvSpPr txBox="1">
          <a:spLocks noChangeArrowheads="1"/>
        </xdr:cNvSpPr>
      </xdr:nvSpPr>
      <xdr:spPr bwMode="auto">
        <a:xfrm>
          <a:off x="5623560" y="109728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2" name="Text Box 8">
          <a:extLst>
            <a:ext uri="{FF2B5EF4-FFF2-40B4-BE49-F238E27FC236}">
              <a16:creationId xmlns:a16="http://schemas.microsoft.com/office/drawing/2014/main" id="{00000000-0008-0000-2100-000088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3" name="Text Box 8">
          <a:extLst>
            <a:ext uri="{FF2B5EF4-FFF2-40B4-BE49-F238E27FC236}">
              <a16:creationId xmlns:a16="http://schemas.microsoft.com/office/drawing/2014/main" id="{00000000-0008-0000-2100-000089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4" name="Text Box 1">
          <a:extLst>
            <a:ext uri="{FF2B5EF4-FFF2-40B4-BE49-F238E27FC236}">
              <a16:creationId xmlns:a16="http://schemas.microsoft.com/office/drawing/2014/main" id="{00000000-0008-0000-2100-00008A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5" name="Text Box 2">
          <a:extLst>
            <a:ext uri="{FF2B5EF4-FFF2-40B4-BE49-F238E27FC236}">
              <a16:creationId xmlns:a16="http://schemas.microsoft.com/office/drawing/2014/main" id="{00000000-0008-0000-2100-00008B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6" name="Text Box 3">
          <a:extLst>
            <a:ext uri="{FF2B5EF4-FFF2-40B4-BE49-F238E27FC236}">
              <a16:creationId xmlns:a16="http://schemas.microsoft.com/office/drawing/2014/main" id="{00000000-0008-0000-2100-00008C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7" name="Text Box 4">
          <a:extLst>
            <a:ext uri="{FF2B5EF4-FFF2-40B4-BE49-F238E27FC236}">
              <a16:creationId xmlns:a16="http://schemas.microsoft.com/office/drawing/2014/main" id="{00000000-0008-0000-2100-00008D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8" name="Text Box 5">
          <a:extLst>
            <a:ext uri="{FF2B5EF4-FFF2-40B4-BE49-F238E27FC236}">
              <a16:creationId xmlns:a16="http://schemas.microsoft.com/office/drawing/2014/main" id="{00000000-0008-0000-2100-00008E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79" name="Text Box 6">
          <a:extLst>
            <a:ext uri="{FF2B5EF4-FFF2-40B4-BE49-F238E27FC236}">
              <a16:creationId xmlns:a16="http://schemas.microsoft.com/office/drawing/2014/main" id="{00000000-0008-0000-2100-00008F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0" name="Text Box 8">
          <a:extLst>
            <a:ext uri="{FF2B5EF4-FFF2-40B4-BE49-F238E27FC236}">
              <a16:creationId xmlns:a16="http://schemas.microsoft.com/office/drawing/2014/main" id="{00000000-0008-0000-2100-000090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1" name="Text Box 9">
          <a:extLst>
            <a:ext uri="{FF2B5EF4-FFF2-40B4-BE49-F238E27FC236}">
              <a16:creationId xmlns:a16="http://schemas.microsoft.com/office/drawing/2014/main" id="{00000000-0008-0000-2100-000091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2" name="Text Box 10">
          <a:extLst>
            <a:ext uri="{FF2B5EF4-FFF2-40B4-BE49-F238E27FC236}">
              <a16:creationId xmlns:a16="http://schemas.microsoft.com/office/drawing/2014/main" id="{00000000-0008-0000-2100-000092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3" name="Text Box 1">
          <a:extLst>
            <a:ext uri="{FF2B5EF4-FFF2-40B4-BE49-F238E27FC236}">
              <a16:creationId xmlns:a16="http://schemas.microsoft.com/office/drawing/2014/main" id="{00000000-0008-0000-2100-00009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4" name="Text Box 2">
          <a:extLst>
            <a:ext uri="{FF2B5EF4-FFF2-40B4-BE49-F238E27FC236}">
              <a16:creationId xmlns:a16="http://schemas.microsoft.com/office/drawing/2014/main" id="{00000000-0008-0000-2100-000094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5" name="Text Box 8">
          <a:extLst>
            <a:ext uri="{FF2B5EF4-FFF2-40B4-BE49-F238E27FC236}">
              <a16:creationId xmlns:a16="http://schemas.microsoft.com/office/drawing/2014/main" id="{00000000-0008-0000-2100-000095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6" name="Text Box 1">
          <a:extLst>
            <a:ext uri="{FF2B5EF4-FFF2-40B4-BE49-F238E27FC236}">
              <a16:creationId xmlns:a16="http://schemas.microsoft.com/office/drawing/2014/main" id="{00000000-0008-0000-2100-000096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7" name="Text Box 2">
          <a:extLst>
            <a:ext uri="{FF2B5EF4-FFF2-40B4-BE49-F238E27FC236}">
              <a16:creationId xmlns:a16="http://schemas.microsoft.com/office/drawing/2014/main" id="{00000000-0008-0000-2100-000097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8" name="Text Box 3">
          <a:extLst>
            <a:ext uri="{FF2B5EF4-FFF2-40B4-BE49-F238E27FC236}">
              <a16:creationId xmlns:a16="http://schemas.microsoft.com/office/drawing/2014/main" id="{00000000-0008-0000-2100-000098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89" name="Text Box 4">
          <a:extLst>
            <a:ext uri="{FF2B5EF4-FFF2-40B4-BE49-F238E27FC236}">
              <a16:creationId xmlns:a16="http://schemas.microsoft.com/office/drawing/2014/main" id="{00000000-0008-0000-2100-000099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0" name="Text Box 5">
          <a:extLst>
            <a:ext uri="{FF2B5EF4-FFF2-40B4-BE49-F238E27FC236}">
              <a16:creationId xmlns:a16="http://schemas.microsoft.com/office/drawing/2014/main" id="{00000000-0008-0000-2100-00009A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1" name="Text Box 6">
          <a:extLst>
            <a:ext uri="{FF2B5EF4-FFF2-40B4-BE49-F238E27FC236}">
              <a16:creationId xmlns:a16="http://schemas.microsoft.com/office/drawing/2014/main" id="{00000000-0008-0000-2100-00009B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2" name="Text Box 8">
          <a:extLst>
            <a:ext uri="{FF2B5EF4-FFF2-40B4-BE49-F238E27FC236}">
              <a16:creationId xmlns:a16="http://schemas.microsoft.com/office/drawing/2014/main" id="{00000000-0008-0000-2100-00009C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3" name="Text Box 9">
          <a:extLst>
            <a:ext uri="{FF2B5EF4-FFF2-40B4-BE49-F238E27FC236}">
              <a16:creationId xmlns:a16="http://schemas.microsoft.com/office/drawing/2014/main" id="{00000000-0008-0000-2100-00009D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4" name="Text Box 10">
          <a:extLst>
            <a:ext uri="{FF2B5EF4-FFF2-40B4-BE49-F238E27FC236}">
              <a16:creationId xmlns:a16="http://schemas.microsoft.com/office/drawing/2014/main" id="{00000000-0008-0000-2100-00009E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5" name="Text Box 1">
          <a:extLst>
            <a:ext uri="{FF2B5EF4-FFF2-40B4-BE49-F238E27FC236}">
              <a16:creationId xmlns:a16="http://schemas.microsoft.com/office/drawing/2014/main" id="{00000000-0008-0000-2100-00009F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6" name="Text Box 2">
          <a:extLst>
            <a:ext uri="{FF2B5EF4-FFF2-40B4-BE49-F238E27FC236}">
              <a16:creationId xmlns:a16="http://schemas.microsoft.com/office/drawing/2014/main" id="{00000000-0008-0000-2100-0000A0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7" name="Text Box 8">
          <a:extLst>
            <a:ext uri="{FF2B5EF4-FFF2-40B4-BE49-F238E27FC236}">
              <a16:creationId xmlns:a16="http://schemas.microsoft.com/office/drawing/2014/main" id="{00000000-0008-0000-2100-0000A1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8" name="Text Box 8">
          <a:extLst>
            <a:ext uri="{FF2B5EF4-FFF2-40B4-BE49-F238E27FC236}">
              <a16:creationId xmlns:a16="http://schemas.microsoft.com/office/drawing/2014/main" id="{00000000-0008-0000-2100-0000A2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699" name="Text Box 1">
          <a:extLst>
            <a:ext uri="{FF2B5EF4-FFF2-40B4-BE49-F238E27FC236}">
              <a16:creationId xmlns:a16="http://schemas.microsoft.com/office/drawing/2014/main" id="{00000000-0008-0000-2100-0000A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0" name="Text Box 2">
          <a:extLst>
            <a:ext uri="{FF2B5EF4-FFF2-40B4-BE49-F238E27FC236}">
              <a16:creationId xmlns:a16="http://schemas.microsoft.com/office/drawing/2014/main" id="{00000000-0008-0000-2100-0000A4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1" name="Text Box 3">
          <a:extLst>
            <a:ext uri="{FF2B5EF4-FFF2-40B4-BE49-F238E27FC236}">
              <a16:creationId xmlns:a16="http://schemas.microsoft.com/office/drawing/2014/main" id="{00000000-0008-0000-2100-0000A5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2" name="Text Box 4">
          <a:extLst>
            <a:ext uri="{FF2B5EF4-FFF2-40B4-BE49-F238E27FC236}">
              <a16:creationId xmlns:a16="http://schemas.microsoft.com/office/drawing/2014/main" id="{00000000-0008-0000-2100-0000A6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3" name="Text Box 5">
          <a:extLst>
            <a:ext uri="{FF2B5EF4-FFF2-40B4-BE49-F238E27FC236}">
              <a16:creationId xmlns:a16="http://schemas.microsoft.com/office/drawing/2014/main" id="{00000000-0008-0000-2100-0000A7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4" name="Text Box 6">
          <a:extLst>
            <a:ext uri="{FF2B5EF4-FFF2-40B4-BE49-F238E27FC236}">
              <a16:creationId xmlns:a16="http://schemas.microsoft.com/office/drawing/2014/main" id="{00000000-0008-0000-2100-0000A8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5" name="Text Box 8">
          <a:extLst>
            <a:ext uri="{FF2B5EF4-FFF2-40B4-BE49-F238E27FC236}">
              <a16:creationId xmlns:a16="http://schemas.microsoft.com/office/drawing/2014/main" id="{00000000-0008-0000-2100-0000A9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6" name="Text Box 9">
          <a:extLst>
            <a:ext uri="{FF2B5EF4-FFF2-40B4-BE49-F238E27FC236}">
              <a16:creationId xmlns:a16="http://schemas.microsoft.com/office/drawing/2014/main" id="{00000000-0008-0000-2100-0000AA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7" name="Text Box 10">
          <a:extLst>
            <a:ext uri="{FF2B5EF4-FFF2-40B4-BE49-F238E27FC236}">
              <a16:creationId xmlns:a16="http://schemas.microsoft.com/office/drawing/2014/main" id="{00000000-0008-0000-2100-0000AB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8" name="Text Box 1">
          <a:extLst>
            <a:ext uri="{FF2B5EF4-FFF2-40B4-BE49-F238E27FC236}">
              <a16:creationId xmlns:a16="http://schemas.microsoft.com/office/drawing/2014/main" id="{00000000-0008-0000-2100-0000AC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09" name="Text Box 2">
          <a:extLst>
            <a:ext uri="{FF2B5EF4-FFF2-40B4-BE49-F238E27FC236}">
              <a16:creationId xmlns:a16="http://schemas.microsoft.com/office/drawing/2014/main" id="{00000000-0008-0000-2100-0000AD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0" name="Text Box 8">
          <a:extLst>
            <a:ext uri="{FF2B5EF4-FFF2-40B4-BE49-F238E27FC236}">
              <a16:creationId xmlns:a16="http://schemas.microsoft.com/office/drawing/2014/main" id="{00000000-0008-0000-2100-0000AE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1" name="Text Box 1">
          <a:extLst>
            <a:ext uri="{FF2B5EF4-FFF2-40B4-BE49-F238E27FC236}">
              <a16:creationId xmlns:a16="http://schemas.microsoft.com/office/drawing/2014/main" id="{00000000-0008-0000-2100-0000AF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2" name="Text Box 2">
          <a:extLst>
            <a:ext uri="{FF2B5EF4-FFF2-40B4-BE49-F238E27FC236}">
              <a16:creationId xmlns:a16="http://schemas.microsoft.com/office/drawing/2014/main" id="{00000000-0008-0000-2100-0000B0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3" name="Text Box 3">
          <a:extLst>
            <a:ext uri="{FF2B5EF4-FFF2-40B4-BE49-F238E27FC236}">
              <a16:creationId xmlns:a16="http://schemas.microsoft.com/office/drawing/2014/main" id="{00000000-0008-0000-2100-0000B1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4" name="Text Box 4">
          <a:extLst>
            <a:ext uri="{FF2B5EF4-FFF2-40B4-BE49-F238E27FC236}">
              <a16:creationId xmlns:a16="http://schemas.microsoft.com/office/drawing/2014/main" id="{00000000-0008-0000-2100-0000B2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5" name="Text Box 5">
          <a:extLst>
            <a:ext uri="{FF2B5EF4-FFF2-40B4-BE49-F238E27FC236}">
              <a16:creationId xmlns:a16="http://schemas.microsoft.com/office/drawing/2014/main" id="{00000000-0008-0000-2100-0000B3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6" name="Text Box 6">
          <a:extLst>
            <a:ext uri="{FF2B5EF4-FFF2-40B4-BE49-F238E27FC236}">
              <a16:creationId xmlns:a16="http://schemas.microsoft.com/office/drawing/2014/main" id="{00000000-0008-0000-2100-0000B4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7" name="Text Box 8">
          <a:extLst>
            <a:ext uri="{FF2B5EF4-FFF2-40B4-BE49-F238E27FC236}">
              <a16:creationId xmlns:a16="http://schemas.microsoft.com/office/drawing/2014/main" id="{00000000-0008-0000-2100-0000B5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8" name="Text Box 9">
          <a:extLst>
            <a:ext uri="{FF2B5EF4-FFF2-40B4-BE49-F238E27FC236}">
              <a16:creationId xmlns:a16="http://schemas.microsoft.com/office/drawing/2014/main" id="{00000000-0008-0000-2100-0000B6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19" name="Text Box 10">
          <a:extLst>
            <a:ext uri="{FF2B5EF4-FFF2-40B4-BE49-F238E27FC236}">
              <a16:creationId xmlns:a16="http://schemas.microsoft.com/office/drawing/2014/main" id="{00000000-0008-0000-2100-0000B7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20" name="Text Box 1">
          <a:extLst>
            <a:ext uri="{FF2B5EF4-FFF2-40B4-BE49-F238E27FC236}">
              <a16:creationId xmlns:a16="http://schemas.microsoft.com/office/drawing/2014/main" id="{00000000-0008-0000-2100-0000B8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55</xdr:row>
      <xdr:rowOff>0</xdr:rowOff>
    </xdr:from>
    <xdr:ext cx="114300" cy="285750"/>
    <xdr:sp macro="" textlink="">
      <xdr:nvSpPr>
        <xdr:cNvPr id="1721" name="Text Box 2">
          <a:extLst>
            <a:ext uri="{FF2B5EF4-FFF2-40B4-BE49-F238E27FC236}">
              <a16:creationId xmlns:a16="http://schemas.microsoft.com/office/drawing/2014/main" id="{00000000-0008-0000-2100-0000B9060000}"/>
            </a:ext>
          </a:extLst>
        </xdr:cNvPr>
        <xdr:cNvSpPr txBox="1">
          <a:spLocks noChangeArrowheads="1"/>
        </xdr:cNvSpPr>
      </xdr:nvSpPr>
      <xdr:spPr bwMode="auto">
        <a:xfrm>
          <a:off x="5623560" y="100584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1722" name="Text Box 8">
          <a:extLst>
            <a:ext uri="{FF2B5EF4-FFF2-40B4-BE49-F238E27FC236}">
              <a16:creationId xmlns:a16="http://schemas.microsoft.com/office/drawing/2014/main" id="{00000000-0008-0000-2100-0000BA06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36</xdr:row>
      <xdr:rowOff>0</xdr:rowOff>
    </xdr:from>
    <xdr:ext cx="114300" cy="285750"/>
    <xdr:sp macro="" textlink="">
      <xdr:nvSpPr>
        <xdr:cNvPr id="1723" name="Text Box 8">
          <a:extLst>
            <a:ext uri="{FF2B5EF4-FFF2-40B4-BE49-F238E27FC236}">
              <a16:creationId xmlns:a16="http://schemas.microsoft.com/office/drawing/2014/main" id="{00000000-0008-0000-2100-0000BB060000}"/>
            </a:ext>
          </a:extLst>
        </xdr:cNvPr>
        <xdr:cNvSpPr txBox="1">
          <a:spLocks noChangeArrowheads="1"/>
        </xdr:cNvSpPr>
      </xdr:nvSpPr>
      <xdr:spPr bwMode="auto">
        <a:xfrm>
          <a:off x="5623560" y="65836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43</xdr:row>
      <xdr:rowOff>0</xdr:rowOff>
    </xdr:from>
    <xdr:ext cx="114300" cy="285750"/>
    <xdr:sp macro="" textlink="">
      <xdr:nvSpPr>
        <xdr:cNvPr id="1724" name="Text Box 8">
          <a:extLst>
            <a:ext uri="{FF2B5EF4-FFF2-40B4-BE49-F238E27FC236}">
              <a16:creationId xmlns:a16="http://schemas.microsoft.com/office/drawing/2014/main" id="{00000000-0008-0000-2100-0000BC060000}"/>
            </a:ext>
          </a:extLst>
        </xdr:cNvPr>
        <xdr:cNvSpPr txBox="1">
          <a:spLocks noChangeArrowheads="1"/>
        </xdr:cNvSpPr>
      </xdr:nvSpPr>
      <xdr:spPr bwMode="auto">
        <a:xfrm>
          <a:off x="562356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43</xdr:row>
      <xdr:rowOff>0</xdr:rowOff>
    </xdr:from>
    <xdr:ext cx="114300" cy="285750"/>
    <xdr:sp macro="" textlink="">
      <xdr:nvSpPr>
        <xdr:cNvPr id="1725" name="Text Box 8">
          <a:extLst>
            <a:ext uri="{FF2B5EF4-FFF2-40B4-BE49-F238E27FC236}">
              <a16:creationId xmlns:a16="http://schemas.microsoft.com/office/drawing/2014/main" id="{00000000-0008-0000-2100-0000BD060000}"/>
            </a:ext>
          </a:extLst>
        </xdr:cNvPr>
        <xdr:cNvSpPr txBox="1">
          <a:spLocks noChangeArrowheads="1"/>
        </xdr:cNvSpPr>
      </xdr:nvSpPr>
      <xdr:spPr bwMode="auto">
        <a:xfrm>
          <a:off x="562356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26" name="Text Box 1">
          <a:extLst>
            <a:ext uri="{FF2B5EF4-FFF2-40B4-BE49-F238E27FC236}">
              <a16:creationId xmlns:a16="http://schemas.microsoft.com/office/drawing/2014/main" id="{00000000-0008-0000-2100-0000BE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27" name="Text Box 2">
          <a:extLst>
            <a:ext uri="{FF2B5EF4-FFF2-40B4-BE49-F238E27FC236}">
              <a16:creationId xmlns:a16="http://schemas.microsoft.com/office/drawing/2014/main" id="{00000000-0008-0000-2100-0000BF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28" name="Text Box 3">
          <a:extLst>
            <a:ext uri="{FF2B5EF4-FFF2-40B4-BE49-F238E27FC236}">
              <a16:creationId xmlns:a16="http://schemas.microsoft.com/office/drawing/2014/main" id="{00000000-0008-0000-2100-0000C0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29" name="Text Box 4">
          <a:extLst>
            <a:ext uri="{FF2B5EF4-FFF2-40B4-BE49-F238E27FC236}">
              <a16:creationId xmlns:a16="http://schemas.microsoft.com/office/drawing/2014/main" id="{00000000-0008-0000-2100-0000C1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0" name="Text Box 5">
          <a:extLst>
            <a:ext uri="{FF2B5EF4-FFF2-40B4-BE49-F238E27FC236}">
              <a16:creationId xmlns:a16="http://schemas.microsoft.com/office/drawing/2014/main" id="{00000000-0008-0000-2100-0000C2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1" name="Text Box 6">
          <a:extLst>
            <a:ext uri="{FF2B5EF4-FFF2-40B4-BE49-F238E27FC236}">
              <a16:creationId xmlns:a16="http://schemas.microsoft.com/office/drawing/2014/main" id="{00000000-0008-0000-2100-0000C3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2" name="Text Box 8">
          <a:extLst>
            <a:ext uri="{FF2B5EF4-FFF2-40B4-BE49-F238E27FC236}">
              <a16:creationId xmlns:a16="http://schemas.microsoft.com/office/drawing/2014/main" id="{00000000-0008-0000-2100-0000C4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3" name="Text Box 9">
          <a:extLst>
            <a:ext uri="{FF2B5EF4-FFF2-40B4-BE49-F238E27FC236}">
              <a16:creationId xmlns:a16="http://schemas.microsoft.com/office/drawing/2014/main" id="{00000000-0008-0000-2100-0000C5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4" name="Text Box 10">
          <a:extLst>
            <a:ext uri="{FF2B5EF4-FFF2-40B4-BE49-F238E27FC236}">
              <a16:creationId xmlns:a16="http://schemas.microsoft.com/office/drawing/2014/main" id="{00000000-0008-0000-2100-0000C6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5" name="Text Box 1">
          <a:extLst>
            <a:ext uri="{FF2B5EF4-FFF2-40B4-BE49-F238E27FC236}">
              <a16:creationId xmlns:a16="http://schemas.microsoft.com/office/drawing/2014/main" id="{00000000-0008-0000-2100-0000C7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6" name="Text Box 2">
          <a:extLst>
            <a:ext uri="{FF2B5EF4-FFF2-40B4-BE49-F238E27FC236}">
              <a16:creationId xmlns:a16="http://schemas.microsoft.com/office/drawing/2014/main" id="{00000000-0008-0000-2100-0000C8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43</xdr:row>
      <xdr:rowOff>0</xdr:rowOff>
    </xdr:from>
    <xdr:ext cx="114300" cy="285750"/>
    <xdr:sp macro="" textlink="">
      <xdr:nvSpPr>
        <xdr:cNvPr id="1737" name="Text Box 8">
          <a:extLst>
            <a:ext uri="{FF2B5EF4-FFF2-40B4-BE49-F238E27FC236}">
              <a16:creationId xmlns:a16="http://schemas.microsoft.com/office/drawing/2014/main" id="{00000000-0008-0000-2100-0000C9060000}"/>
            </a:ext>
          </a:extLst>
        </xdr:cNvPr>
        <xdr:cNvSpPr txBox="1">
          <a:spLocks noChangeArrowheads="1"/>
        </xdr:cNvSpPr>
      </xdr:nvSpPr>
      <xdr:spPr bwMode="auto">
        <a:xfrm>
          <a:off x="562356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8" name="Text Box 1">
          <a:extLst>
            <a:ext uri="{FF2B5EF4-FFF2-40B4-BE49-F238E27FC236}">
              <a16:creationId xmlns:a16="http://schemas.microsoft.com/office/drawing/2014/main" id="{00000000-0008-0000-2100-0000CA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39" name="Text Box 2">
          <a:extLst>
            <a:ext uri="{FF2B5EF4-FFF2-40B4-BE49-F238E27FC236}">
              <a16:creationId xmlns:a16="http://schemas.microsoft.com/office/drawing/2014/main" id="{00000000-0008-0000-2100-0000CB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0" name="Text Box 3">
          <a:extLst>
            <a:ext uri="{FF2B5EF4-FFF2-40B4-BE49-F238E27FC236}">
              <a16:creationId xmlns:a16="http://schemas.microsoft.com/office/drawing/2014/main" id="{00000000-0008-0000-2100-0000CC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1" name="Text Box 4">
          <a:extLst>
            <a:ext uri="{FF2B5EF4-FFF2-40B4-BE49-F238E27FC236}">
              <a16:creationId xmlns:a16="http://schemas.microsoft.com/office/drawing/2014/main" id="{00000000-0008-0000-2100-0000CD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2" name="Text Box 5">
          <a:extLst>
            <a:ext uri="{FF2B5EF4-FFF2-40B4-BE49-F238E27FC236}">
              <a16:creationId xmlns:a16="http://schemas.microsoft.com/office/drawing/2014/main" id="{00000000-0008-0000-2100-0000CE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3" name="Text Box 6">
          <a:extLst>
            <a:ext uri="{FF2B5EF4-FFF2-40B4-BE49-F238E27FC236}">
              <a16:creationId xmlns:a16="http://schemas.microsoft.com/office/drawing/2014/main" id="{00000000-0008-0000-2100-0000CF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4" name="Text Box 8">
          <a:extLst>
            <a:ext uri="{FF2B5EF4-FFF2-40B4-BE49-F238E27FC236}">
              <a16:creationId xmlns:a16="http://schemas.microsoft.com/office/drawing/2014/main" id="{00000000-0008-0000-2100-0000D0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5" name="Text Box 9">
          <a:extLst>
            <a:ext uri="{FF2B5EF4-FFF2-40B4-BE49-F238E27FC236}">
              <a16:creationId xmlns:a16="http://schemas.microsoft.com/office/drawing/2014/main" id="{00000000-0008-0000-2100-0000D1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6" name="Text Box 10">
          <a:extLst>
            <a:ext uri="{FF2B5EF4-FFF2-40B4-BE49-F238E27FC236}">
              <a16:creationId xmlns:a16="http://schemas.microsoft.com/office/drawing/2014/main" id="{00000000-0008-0000-2100-0000D2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7" name="Text Box 1">
          <a:extLst>
            <a:ext uri="{FF2B5EF4-FFF2-40B4-BE49-F238E27FC236}">
              <a16:creationId xmlns:a16="http://schemas.microsoft.com/office/drawing/2014/main" id="{00000000-0008-0000-2100-0000D3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48" name="Text Box 2">
          <a:extLst>
            <a:ext uri="{FF2B5EF4-FFF2-40B4-BE49-F238E27FC236}">
              <a16:creationId xmlns:a16="http://schemas.microsoft.com/office/drawing/2014/main" id="{00000000-0008-0000-2100-0000D4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43</xdr:row>
      <xdr:rowOff>0</xdr:rowOff>
    </xdr:from>
    <xdr:ext cx="114300" cy="285750"/>
    <xdr:sp macro="" textlink="">
      <xdr:nvSpPr>
        <xdr:cNvPr id="1749" name="Text Box 8">
          <a:extLst>
            <a:ext uri="{FF2B5EF4-FFF2-40B4-BE49-F238E27FC236}">
              <a16:creationId xmlns:a16="http://schemas.microsoft.com/office/drawing/2014/main" id="{00000000-0008-0000-2100-0000D5060000}"/>
            </a:ext>
          </a:extLst>
        </xdr:cNvPr>
        <xdr:cNvSpPr txBox="1">
          <a:spLocks noChangeArrowheads="1"/>
        </xdr:cNvSpPr>
      </xdr:nvSpPr>
      <xdr:spPr bwMode="auto">
        <a:xfrm>
          <a:off x="562356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43</xdr:row>
      <xdr:rowOff>0</xdr:rowOff>
    </xdr:from>
    <xdr:ext cx="114300" cy="285750"/>
    <xdr:sp macro="" textlink="">
      <xdr:nvSpPr>
        <xdr:cNvPr id="1750" name="Text Box 8">
          <a:extLst>
            <a:ext uri="{FF2B5EF4-FFF2-40B4-BE49-F238E27FC236}">
              <a16:creationId xmlns:a16="http://schemas.microsoft.com/office/drawing/2014/main" id="{00000000-0008-0000-2100-0000D6060000}"/>
            </a:ext>
          </a:extLst>
        </xdr:cNvPr>
        <xdr:cNvSpPr txBox="1">
          <a:spLocks noChangeArrowheads="1"/>
        </xdr:cNvSpPr>
      </xdr:nvSpPr>
      <xdr:spPr bwMode="auto">
        <a:xfrm>
          <a:off x="562356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1" name="Text Box 1">
          <a:extLst>
            <a:ext uri="{FF2B5EF4-FFF2-40B4-BE49-F238E27FC236}">
              <a16:creationId xmlns:a16="http://schemas.microsoft.com/office/drawing/2014/main" id="{00000000-0008-0000-2100-0000D7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2" name="Text Box 2">
          <a:extLst>
            <a:ext uri="{FF2B5EF4-FFF2-40B4-BE49-F238E27FC236}">
              <a16:creationId xmlns:a16="http://schemas.microsoft.com/office/drawing/2014/main" id="{00000000-0008-0000-2100-0000D8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3" name="Text Box 3">
          <a:extLst>
            <a:ext uri="{FF2B5EF4-FFF2-40B4-BE49-F238E27FC236}">
              <a16:creationId xmlns:a16="http://schemas.microsoft.com/office/drawing/2014/main" id="{00000000-0008-0000-2100-0000D9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4" name="Text Box 4">
          <a:extLst>
            <a:ext uri="{FF2B5EF4-FFF2-40B4-BE49-F238E27FC236}">
              <a16:creationId xmlns:a16="http://schemas.microsoft.com/office/drawing/2014/main" id="{00000000-0008-0000-2100-0000DA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5" name="Text Box 5">
          <a:extLst>
            <a:ext uri="{FF2B5EF4-FFF2-40B4-BE49-F238E27FC236}">
              <a16:creationId xmlns:a16="http://schemas.microsoft.com/office/drawing/2014/main" id="{00000000-0008-0000-2100-0000DB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6" name="Text Box 6">
          <a:extLst>
            <a:ext uri="{FF2B5EF4-FFF2-40B4-BE49-F238E27FC236}">
              <a16:creationId xmlns:a16="http://schemas.microsoft.com/office/drawing/2014/main" id="{00000000-0008-0000-2100-0000DC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7" name="Text Box 8">
          <a:extLst>
            <a:ext uri="{FF2B5EF4-FFF2-40B4-BE49-F238E27FC236}">
              <a16:creationId xmlns:a16="http://schemas.microsoft.com/office/drawing/2014/main" id="{00000000-0008-0000-2100-0000DD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8" name="Text Box 9">
          <a:extLst>
            <a:ext uri="{FF2B5EF4-FFF2-40B4-BE49-F238E27FC236}">
              <a16:creationId xmlns:a16="http://schemas.microsoft.com/office/drawing/2014/main" id="{00000000-0008-0000-2100-0000DE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59" name="Text Box 10">
          <a:extLst>
            <a:ext uri="{FF2B5EF4-FFF2-40B4-BE49-F238E27FC236}">
              <a16:creationId xmlns:a16="http://schemas.microsoft.com/office/drawing/2014/main" id="{00000000-0008-0000-2100-0000DF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0" name="Text Box 1">
          <a:extLst>
            <a:ext uri="{FF2B5EF4-FFF2-40B4-BE49-F238E27FC236}">
              <a16:creationId xmlns:a16="http://schemas.microsoft.com/office/drawing/2014/main" id="{00000000-0008-0000-2100-0000E0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1" name="Text Box 2">
          <a:extLst>
            <a:ext uri="{FF2B5EF4-FFF2-40B4-BE49-F238E27FC236}">
              <a16:creationId xmlns:a16="http://schemas.microsoft.com/office/drawing/2014/main" id="{00000000-0008-0000-2100-0000E1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43</xdr:row>
      <xdr:rowOff>0</xdr:rowOff>
    </xdr:from>
    <xdr:ext cx="114300" cy="285750"/>
    <xdr:sp macro="" textlink="">
      <xdr:nvSpPr>
        <xdr:cNvPr id="1762" name="Text Box 8">
          <a:extLst>
            <a:ext uri="{FF2B5EF4-FFF2-40B4-BE49-F238E27FC236}">
              <a16:creationId xmlns:a16="http://schemas.microsoft.com/office/drawing/2014/main" id="{00000000-0008-0000-2100-0000E2060000}"/>
            </a:ext>
          </a:extLst>
        </xdr:cNvPr>
        <xdr:cNvSpPr txBox="1">
          <a:spLocks noChangeArrowheads="1"/>
        </xdr:cNvSpPr>
      </xdr:nvSpPr>
      <xdr:spPr bwMode="auto">
        <a:xfrm>
          <a:off x="5623560" y="7863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3" name="Text Box 1">
          <a:extLst>
            <a:ext uri="{FF2B5EF4-FFF2-40B4-BE49-F238E27FC236}">
              <a16:creationId xmlns:a16="http://schemas.microsoft.com/office/drawing/2014/main" id="{00000000-0008-0000-2100-0000E3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4" name="Text Box 2">
          <a:extLst>
            <a:ext uri="{FF2B5EF4-FFF2-40B4-BE49-F238E27FC236}">
              <a16:creationId xmlns:a16="http://schemas.microsoft.com/office/drawing/2014/main" id="{00000000-0008-0000-2100-0000E4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5" name="Text Box 3">
          <a:extLst>
            <a:ext uri="{FF2B5EF4-FFF2-40B4-BE49-F238E27FC236}">
              <a16:creationId xmlns:a16="http://schemas.microsoft.com/office/drawing/2014/main" id="{00000000-0008-0000-2100-0000E5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6" name="Text Box 4">
          <a:extLst>
            <a:ext uri="{FF2B5EF4-FFF2-40B4-BE49-F238E27FC236}">
              <a16:creationId xmlns:a16="http://schemas.microsoft.com/office/drawing/2014/main" id="{00000000-0008-0000-2100-0000E6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7" name="Text Box 5">
          <a:extLst>
            <a:ext uri="{FF2B5EF4-FFF2-40B4-BE49-F238E27FC236}">
              <a16:creationId xmlns:a16="http://schemas.microsoft.com/office/drawing/2014/main" id="{00000000-0008-0000-2100-0000E7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8" name="Text Box 6">
          <a:extLst>
            <a:ext uri="{FF2B5EF4-FFF2-40B4-BE49-F238E27FC236}">
              <a16:creationId xmlns:a16="http://schemas.microsoft.com/office/drawing/2014/main" id="{00000000-0008-0000-2100-0000E8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69" name="Text Box 8">
          <a:extLst>
            <a:ext uri="{FF2B5EF4-FFF2-40B4-BE49-F238E27FC236}">
              <a16:creationId xmlns:a16="http://schemas.microsoft.com/office/drawing/2014/main" id="{00000000-0008-0000-2100-0000E9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70" name="Text Box 9">
          <a:extLst>
            <a:ext uri="{FF2B5EF4-FFF2-40B4-BE49-F238E27FC236}">
              <a16:creationId xmlns:a16="http://schemas.microsoft.com/office/drawing/2014/main" id="{00000000-0008-0000-2100-0000EA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42</xdr:row>
      <xdr:rowOff>0</xdr:rowOff>
    </xdr:from>
    <xdr:ext cx="114300" cy="285750"/>
    <xdr:sp macro="" textlink="">
      <xdr:nvSpPr>
        <xdr:cNvPr id="1771" name="Text Box 10">
          <a:extLst>
            <a:ext uri="{FF2B5EF4-FFF2-40B4-BE49-F238E27FC236}">
              <a16:creationId xmlns:a16="http://schemas.microsoft.com/office/drawing/2014/main" id="{00000000-0008-0000-2100-0000EB060000}"/>
            </a:ext>
          </a:extLst>
        </xdr:cNvPr>
        <xdr:cNvSpPr txBox="1">
          <a:spLocks noChangeArrowheads="1"/>
        </xdr:cNvSpPr>
      </xdr:nvSpPr>
      <xdr:spPr bwMode="auto">
        <a:xfrm>
          <a:off x="5623560" y="76809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60</xdr:row>
      <xdr:rowOff>42333</xdr:rowOff>
    </xdr:from>
    <xdr:ext cx="114300" cy="285750"/>
    <xdr:sp macro="" textlink="">
      <xdr:nvSpPr>
        <xdr:cNvPr id="1772" name="Text Box 1">
          <a:extLst>
            <a:ext uri="{FF2B5EF4-FFF2-40B4-BE49-F238E27FC236}">
              <a16:creationId xmlns:a16="http://schemas.microsoft.com/office/drawing/2014/main" id="{00000000-0008-0000-2100-0000EC060000}"/>
            </a:ext>
          </a:extLst>
        </xdr:cNvPr>
        <xdr:cNvSpPr txBox="1">
          <a:spLocks noChangeArrowheads="1"/>
        </xdr:cNvSpPr>
      </xdr:nvSpPr>
      <xdr:spPr bwMode="auto">
        <a:xfrm>
          <a:off x="5623560" y="1101513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73" name="Text Box 1">
          <a:extLst>
            <a:ext uri="{FF2B5EF4-FFF2-40B4-BE49-F238E27FC236}">
              <a16:creationId xmlns:a16="http://schemas.microsoft.com/office/drawing/2014/main" id="{00000000-0008-0000-2100-0000ED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74" name="Text Box 2">
          <a:extLst>
            <a:ext uri="{FF2B5EF4-FFF2-40B4-BE49-F238E27FC236}">
              <a16:creationId xmlns:a16="http://schemas.microsoft.com/office/drawing/2014/main" id="{00000000-0008-0000-2100-0000EE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75" name="Text Box 3">
          <a:extLst>
            <a:ext uri="{FF2B5EF4-FFF2-40B4-BE49-F238E27FC236}">
              <a16:creationId xmlns:a16="http://schemas.microsoft.com/office/drawing/2014/main" id="{00000000-0008-0000-2100-0000EF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76" name="Text Box 4">
          <a:extLst>
            <a:ext uri="{FF2B5EF4-FFF2-40B4-BE49-F238E27FC236}">
              <a16:creationId xmlns:a16="http://schemas.microsoft.com/office/drawing/2014/main" id="{00000000-0008-0000-2100-0000F0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77" name="Text Box 5">
          <a:extLst>
            <a:ext uri="{FF2B5EF4-FFF2-40B4-BE49-F238E27FC236}">
              <a16:creationId xmlns:a16="http://schemas.microsoft.com/office/drawing/2014/main" id="{00000000-0008-0000-2100-0000F1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78" name="Text Box 6">
          <a:extLst>
            <a:ext uri="{FF2B5EF4-FFF2-40B4-BE49-F238E27FC236}">
              <a16:creationId xmlns:a16="http://schemas.microsoft.com/office/drawing/2014/main" id="{00000000-0008-0000-2100-0000F2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79" name="Text Box 8">
          <a:extLst>
            <a:ext uri="{FF2B5EF4-FFF2-40B4-BE49-F238E27FC236}">
              <a16:creationId xmlns:a16="http://schemas.microsoft.com/office/drawing/2014/main" id="{00000000-0008-0000-2100-0000F3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0" name="Text Box 9">
          <a:extLst>
            <a:ext uri="{FF2B5EF4-FFF2-40B4-BE49-F238E27FC236}">
              <a16:creationId xmlns:a16="http://schemas.microsoft.com/office/drawing/2014/main" id="{00000000-0008-0000-2100-0000F4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1" name="Text Box 10">
          <a:extLst>
            <a:ext uri="{FF2B5EF4-FFF2-40B4-BE49-F238E27FC236}">
              <a16:creationId xmlns:a16="http://schemas.microsoft.com/office/drawing/2014/main" id="{00000000-0008-0000-2100-0000F5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2" name="Text Box 1">
          <a:extLst>
            <a:ext uri="{FF2B5EF4-FFF2-40B4-BE49-F238E27FC236}">
              <a16:creationId xmlns:a16="http://schemas.microsoft.com/office/drawing/2014/main" id="{00000000-0008-0000-2100-0000F6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3" name="Text Box 2">
          <a:extLst>
            <a:ext uri="{FF2B5EF4-FFF2-40B4-BE49-F238E27FC236}">
              <a16:creationId xmlns:a16="http://schemas.microsoft.com/office/drawing/2014/main" id="{00000000-0008-0000-2100-0000F7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4" name="Text Box 1">
          <a:extLst>
            <a:ext uri="{FF2B5EF4-FFF2-40B4-BE49-F238E27FC236}">
              <a16:creationId xmlns:a16="http://schemas.microsoft.com/office/drawing/2014/main" id="{00000000-0008-0000-2100-0000F8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5" name="Text Box 2">
          <a:extLst>
            <a:ext uri="{FF2B5EF4-FFF2-40B4-BE49-F238E27FC236}">
              <a16:creationId xmlns:a16="http://schemas.microsoft.com/office/drawing/2014/main" id="{00000000-0008-0000-2100-0000F9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6" name="Text Box 3">
          <a:extLst>
            <a:ext uri="{FF2B5EF4-FFF2-40B4-BE49-F238E27FC236}">
              <a16:creationId xmlns:a16="http://schemas.microsoft.com/office/drawing/2014/main" id="{00000000-0008-0000-2100-0000FA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7" name="Text Box 4">
          <a:extLst>
            <a:ext uri="{FF2B5EF4-FFF2-40B4-BE49-F238E27FC236}">
              <a16:creationId xmlns:a16="http://schemas.microsoft.com/office/drawing/2014/main" id="{00000000-0008-0000-2100-0000FB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8" name="Text Box 5">
          <a:extLst>
            <a:ext uri="{FF2B5EF4-FFF2-40B4-BE49-F238E27FC236}">
              <a16:creationId xmlns:a16="http://schemas.microsoft.com/office/drawing/2014/main" id="{00000000-0008-0000-2100-0000FC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89" name="Text Box 6">
          <a:extLst>
            <a:ext uri="{FF2B5EF4-FFF2-40B4-BE49-F238E27FC236}">
              <a16:creationId xmlns:a16="http://schemas.microsoft.com/office/drawing/2014/main" id="{00000000-0008-0000-2100-0000FD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0" name="Text Box 8">
          <a:extLst>
            <a:ext uri="{FF2B5EF4-FFF2-40B4-BE49-F238E27FC236}">
              <a16:creationId xmlns:a16="http://schemas.microsoft.com/office/drawing/2014/main" id="{00000000-0008-0000-2100-0000FE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1" name="Text Box 9">
          <a:extLst>
            <a:ext uri="{FF2B5EF4-FFF2-40B4-BE49-F238E27FC236}">
              <a16:creationId xmlns:a16="http://schemas.microsoft.com/office/drawing/2014/main" id="{00000000-0008-0000-2100-0000FF06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2" name="Text Box 10">
          <a:extLst>
            <a:ext uri="{FF2B5EF4-FFF2-40B4-BE49-F238E27FC236}">
              <a16:creationId xmlns:a16="http://schemas.microsoft.com/office/drawing/2014/main" id="{00000000-0008-0000-2100-000000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3" name="Text Box 1">
          <a:extLst>
            <a:ext uri="{FF2B5EF4-FFF2-40B4-BE49-F238E27FC236}">
              <a16:creationId xmlns:a16="http://schemas.microsoft.com/office/drawing/2014/main" id="{00000000-0008-0000-2100-000001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4" name="Text Box 2">
          <a:extLst>
            <a:ext uri="{FF2B5EF4-FFF2-40B4-BE49-F238E27FC236}">
              <a16:creationId xmlns:a16="http://schemas.microsoft.com/office/drawing/2014/main" id="{00000000-0008-0000-2100-000002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46</xdr:row>
      <xdr:rowOff>0</xdr:rowOff>
    </xdr:from>
    <xdr:ext cx="114300" cy="285750"/>
    <xdr:sp macro="" textlink="">
      <xdr:nvSpPr>
        <xdr:cNvPr id="1795" name="Text Box 8">
          <a:extLst>
            <a:ext uri="{FF2B5EF4-FFF2-40B4-BE49-F238E27FC236}">
              <a16:creationId xmlns:a16="http://schemas.microsoft.com/office/drawing/2014/main" id="{00000000-0008-0000-2100-000003070000}"/>
            </a:ext>
          </a:extLst>
        </xdr:cNvPr>
        <xdr:cNvSpPr txBox="1">
          <a:spLocks noChangeArrowheads="1"/>
        </xdr:cNvSpPr>
      </xdr:nvSpPr>
      <xdr:spPr bwMode="auto">
        <a:xfrm>
          <a:off x="562356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46</xdr:row>
      <xdr:rowOff>0</xdr:rowOff>
    </xdr:from>
    <xdr:ext cx="114300" cy="285750"/>
    <xdr:sp macro="" textlink="">
      <xdr:nvSpPr>
        <xdr:cNvPr id="1796" name="Text Box 8">
          <a:extLst>
            <a:ext uri="{FF2B5EF4-FFF2-40B4-BE49-F238E27FC236}">
              <a16:creationId xmlns:a16="http://schemas.microsoft.com/office/drawing/2014/main" id="{00000000-0008-0000-2100-000004070000}"/>
            </a:ext>
          </a:extLst>
        </xdr:cNvPr>
        <xdr:cNvSpPr txBox="1">
          <a:spLocks noChangeArrowheads="1"/>
        </xdr:cNvSpPr>
      </xdr:nvSpPr>
      <xdr:spPr bwMode="auto">
        <a:xfrm>
          <a:off x="562356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7" name="Text Box 1">
          <a:extLst>
            <a:ext uri="{FF2B5EF4-FFF2-40B4-BE49-F238E27FC236}">
              <a16:creationId xmlns:a16="http://schemas.microsoft.com/office/drawing/2014/main" id="{00000000-0008-0000-2100-000005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8" name="Text Box 2">
          <a:extLst>
            <a:ext uri="{FF2B5EF4-FFF2-40B4-BE49-F238E27FC236}">
              <a16:creationId xmlns:a16="http://schemas.microsoft.com/office/drawing/2014/main" id="{00000000-0008-0000-2100-000006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799" name="Text Box 3">
          <a:extLst>
            <a:ext uri="{FF2B5EF4-FFF2-40B4-BE49-F238E27FC236}">
              <a16:creationId xmlns:a16="http://schemas.microsoft.com/office/drawing/2014/main" id="{00000000-0008-0000-2100-000007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0" name="Text Box 4">
          <a:extLst>
            <a:ext uri="{FF2B5EF4-FFF2-40B4-BE49-F238E27FC236}">
              <a16:creationId xmlns:a16="http://schemas.microsoft.com/office/drawing/2014/main" id="{00000000-0008-0000-2100-000008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1" name="Text Box 5">
          <a:extLst>
            <a:ext uri="{FF2B5EF4-FFF2-40B4-BE49-F238E27FC236}">
              <a16:creationId xmlns:a16="http://schemas.microsoft.com/office/drawing/2014/main" id="{00000000-0008-0000-2100-000009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2" name="Text Box 6">
          <a:extLst>
            <a:ext uri="{FF2B5EF4-FFF2-40B4-BE49-F238E27FC236}">
              <a16:creationId xmlns:a16="http://schemas.microsoft.com/office/drawing/2014/main" id="{00000000-0008-0000-2100-00000A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3" name="Text Box 8">
          <a:extLst>
            <a:ext uri="{FF2B5EF4-FFF2-40B4-BE49-F238E27FC236}">
              <a16:creationId xmlns:a16="http://schemas.microsoft.com/office/drawing/2014/main" id="{00000000-0008-0000-2100-00000B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4" name="Text Box 9">
          <a:extLst>
            <a:ext uri="{FF2B5EF4-FFF2-40B4-BE49-F238E27FC236}">
              <a16:creationId xmlns:a16="http://schemas.microsoft.com/office/drawing/2014/main" id="{00000000-0008-0000-2100-00000C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5" name="Text Box 10">
          <a:extLst>
            <a:ext uri="{FF2B5EF4-FFF2-40B4-BE49-F238E27FC236}">
              <a16:creationId xmlns:a16="http://schemas.microsoft.com/office/drawing/2014/main" id="{00000000-0008-0000-2100-00000D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6" name="Text Box 1">
          <a:extLst>
            <a:ext uri="{FF2B5EF4-FFF2-40B4-BE49-F238E27FC236}">
              <a16:creationId xmlns:a16="http://schemas.microsoft.com/office/drawing/2014/main" id="{00000000-0008-0000-2100-00000E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7" name="Text Box 2">
          <a:extLst>
            <a:ext uri="{FF2B5EF4-FFF2-40B4-BE49-F238E27FC236}">
              <a16:creationId xmlns:a16="http://schemas.microsoft.com/office/drawing/2014/main" id="{00000000-0008-0000-2100-00000F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46</xdr:row>
      <xdr:rowOff>0</xdr:rowOff>
    </xdr:from>
    <xdr:ext cx="114300" cy="285750"/>
    <xdr:sp macro="" textlink="">
      <xdr:nvSpPr>
        <xdr:cNvPr id="1808" name="Text Box 8">
          <a:extLst>
            <a:ext uri="{FF2B5EF4-FFF2-40B4-BE49-F238E27FC236}">
              <a16:creationId xmlns:a16="http://schemas.microsoft.com/office/drawing/2014/main" id="{00000000-0008-0000-2100-000010070000}"/>
            </a:ext>
          </a:extLst>
        </xdr:cNvPr>
        <xdr:cNvSpPr txBox="1">
          <a:spLocks noChangeArrowheads="1"/>
        </xdr:cNvSpPr>
      </xdr:nvSpPr>
      <xdr:spPr bwMode="auto">
        <a:xfrm>
          <a:off x="562356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09" name="Text Box 1">
          <a:extLst>
            <a:ext uri="{FF2B5EF4-FFF2-40B4-BE49-F238E27FC236}">
              <a16:creationId xmlns:a16="http://schemas.microsoft.com/office/drawing/2014/main" id="{00000000-0008-0000-2100-000011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0" name="Text Box 2">
          <a:extLst>
            <a:ext uri="{FF2B5EF4-FFF2-40B4-BE49-F238E27FC236}">
              <a16:creationId xmlns:a16="http://schemas.microsoft.com/office/drawing/2014/main" id="{00000000-0008-0000-2100-000012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1" name="Text Box 3">
          <a:extLst>
            <a:ext uri="{FF2B5EF4-FFF2-40B4-BE49-F238E27FC236}">
              <a16:creationId xmlns:a16="http://schemas.microsoft.com/office/drawing/2014/main" id="{00000000-0008-0000-2100-000013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2" name="Text Box 4">
          <a:extLst>
            <a:ext uri="{FF2B5EF4-FFF2-40B4-BE49-F238E27FC236}">
              <a16:creationId xmlns:a16="http://schemas.microsoft.com/office/drawing/2014/main" id="{00000000-0008-0000-2100-000014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3" name="Text Box 5">
          <a:extLst>
            <a:ext uri="{FF2B5EF4-FFF2-40B4-BE49-F238E27FC236}">
              <a16:creationId xmlns:a16="http://schemas.microsoft.com/office/drawing/2014/main" id="{00000000-0008-0000-2100-000015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4" name="Text Box 6">
          <a:extLst>
            <a:ext uri="{FF2B5EF4-FFF2-40B4-BE49-F238E27FC236}">
              <a16:creationId xmlns:a16="http://schemas.microsoft.com/office/drawing/2014/main" id="{00000000-0008-0000-2100-000016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5" name="Text Box 8">
          <a:extLst>
            <a:ext uri="{FF2B5EF4-FFF2-40B4-BE49-F238E27FC236}">
              <a16:creationId xmlns:a16="http://schemas.microsoft.com/office/drawing/2014/main" id="{00000000-0008-0000-2100-000017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6" name="Text Box 9">
          <a:extLst>
            <a:ext uri="{FF2B5EF4-FFF2-40B4-BE49-F238E27FC236}">
              <a16:creationId xmlns:a16="http://schemas.microsoft.com/office/drawing/2014/main" id="{00000000-0008-0000-2100-000018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7" name="Text Box 10">
          <a:extLst>
            <a:ext uri="{FF2B5EF4-FFF2-40B4-BE49-F238E27FC236}">
              <a16:creationId xmlns:a16="http://schemas.microsoft.com/office/drawing/2014/main" id="{00000000-0008-0000-2100-000019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8" name="Text Box 1">
          <a:extLst>
            <a:ext uri="{FF2B5EF4-FFF2-40B4-BE49-F238E27FC236}">
              <a16:creationId xmlns:a16="http://schemas.microsoft.com/office/drawing/2014/main" id="{00000000-0008-0000-2100-00001A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19" name="Text Box 2">
          <a:extLst>
            <a:ext uri="{FF2B5EF4-FFF2-40B4-BE49-F238E27FC236}">
              <a16:creationId xmlns:a16="http://schemas.microsoft.com/office/drawing/2014/main" id="{00000000-0008-0000-2100-00001B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46</xdr:row>
      <xdr:rowOff>0</xdr:rowOff>
    </xdr:from>
    <xdr:ext cx="114300" cy="285750"/>
    <xdr:sp macro="" textlink="">
      <xdr:nvSpPr>
        <xdr:cNvPr id="1820" name="Text Box 8">
          <a:extLst>
            <a:ext uri="{FF2B5EF4-FFF2-40B4-BE49-F238E27FC236}">
              <a16:creationId xmlns:a16="http://schemas.microsoft.com/office/drawing/2014/main" id="{00000000-0008-0000-2100-00001C070000}"/>
            </a:ext>
          </a:extLst>
        </xdr:cNvPr>
        <xdr:cNvSpPr txBox="1">
          <a:spLocks noChangeArrowheads="1"/>
        </xdr:cNvSpPr>
      </xdr:nvSpPr>
      <xdr:spPr bwMode="auto">
        <a:xfrm>
          <a:off x="562356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46</xdr:row>
      <xdr:rowOff>0</xdr:rowOff>
    </xdr:from>
    <xdr:ext cx="114300" cy="285750"/>
    <xdr:sp macro="" textlink="">
      <xdr:nvSpPr>
        <xdr:cNvPr id="1821" name="Text Box 8">
          <a:extLst>
            <a:ext uri="{FF2B5EF4-FFF2-40B4-BE49-F238E27FC236}">
              <a16:creationId xmlns:a16="http://schemas.microsoft.com/office/drawing/2014/main" id="{00000000-0008-0000-2100-00001D070000}"/>
            </a:ext>
          </a:extLst>
        </xdr:cNvPr>
        <xdr:cNvSpPr txBox="1">
          <a:spLocks noChangeArrowheads="1"/>
        </xdr:cNvSpPr>
      </xdr:nvSpPr>
      <xdr:spPr bwMode="auto">
        <a:xfrm>
          <a:off x="562356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2" name="Text Box 1">
          <a:extLst>
            <a:ext uri="{FF2B5EF4-FFF2-40B4-BE49-F238E27FC236}">
              <a16:creationId xmlns:a16="http://schemas.microsoft.com/office/drawing/2014/main" id="{00000000-0008-0000-2100-00001E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3" name="Text Box 2">
          <a:extLst>
            <a:ext uri="{FF2B5EF4-FFF2-40B4-BE49-F238E27FC236}">
              <a16:creationId xmlns:a16="http://schemas.microsoft.com/office/drawing/2014/main" id="{00000000-0008-0000-2100-00001F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4" name="Text Box 3">
          <a:extLst>
            <a:ext uri="{FF2B5EF4-FFF2-40B4-BE49-F238E27FC236}">
              <a16:creationId xmlns:a16="http://schemas.microsoft.com/office/drawing/2014/main" id="{00000000-0008-0000-2100-000020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5" name="Text Box 4">
          <a:extLst>
            <a:ext uri="{FF2B5EF4-FFF2-40B4-BE49-F238E27FC236}">
              <a16:creationId xmlns:a16="http://schemas.microsoft.com/office/drawing/2014/main" id="{00000000-0008-0000-2100-000021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6" name="Text Box 5">
          <a:extLst>
            <a:ext uri="{FF2B5EF4-FFF2-40B4-BE49-F238E27FC236}">
              <a16:creationId xmlns:a16="http://schemas.microsoft.com/office/drawing/2014/main" id="{00000000-0008-0000-2100-000022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7" name="Text Box 6">
          <a:extLst>
            <a:ext uri="{FF2B5EF4-FFF2-40B4-BE49-F238E27FC236}">
              <a16:creationId xmlns:a16="http://schemas.microsoft.com/office/drawing/2014/main" id="{00000000-0008-0000-2100-000023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8" name="Text Box 8">
          <a:extLst>
            <a:ext uri="{FF2B5EF4-FFF2-40B4-BE49-F238E27FC236}">
              <a16:creationId xmlns:a16="http://schemas.microsoft.com/office/drawing/2014/main" id="{00000000-0008-0000-2100-000024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29" name="Text Box 9">
          <a:extLst>
            <a:ext uri="{FF2B5EF4-FFF2-40B4-BE49-F238E27FC236}">
              <a16:creationId xmlns:a16="http://schemas.microsoft.com/office/drawing/2014/main" id="{00000000-0008-0000-2100-000025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0" name="Text Box 10">
          <a:extLst>
            <a:ext uri="{FF2B5EF4-FFF2-40B4-BE49-F238E27FC236}">
              <a16:creationId xmlns:a16="http://schemas.microsoft.com/office/drawing/2014/main" id="{00000000-0008-0000-2100-000026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1" name="Text Box 1">
          <a:extLst>
            <a:ext uri="{FF2B5EF4-FFF2-40B4-BE49-F238E27FC236}">
              <a16:creationId xmlns:a16="http://schemas.microsoft.com/office/drawing/2014/main" id="{00000000-0008-0000-2100-000027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2" name="Text Box 2">
          <a:extLst>
            <a:ext uri="{FF2B5EF4-FFF2-40B4-BE49-F238E27FC236}">
              <a16:creationId xmlns:a16="http://schemas.microsoft.com/office/drawing/2014/main" id="{00000000-0008-0000-2100-000028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46</xdr:row>
      <xdr:rowOff>0</xdr:rowOff>
    </xdr:from>
    <xdr:ext cx="114300" cy="285750"/>
    <xdr:sp macro="" textlink="">
      <xdr:nvSpPr>
        <xdr:cNvPr id="1833" name="Text Box 8">
          <a:extLst>
            <a:ext uri="{FF2B5EF4-FFF2-40B4-BE49-F238E27FC236}">
              <a16:creationId xmlns:a16="http://schemas.microsoft.com/office/drawing/2014/main" id="{00000000-0008-0000-2100-000029070000}"/>
            </a:ext>
          </a:extLst>
        </xdr:cNvPr>
        <xdr:cNvSpPr txBox="1">
          <a:spLocks noChangeArrowheads="1"/>
        </xdr:cNvSpPr>
      </xdr:nvSpPr>
      <xdr:spPr bwMode="auto">
        <a:xfrm>
          <a:off x="5623560" y="8412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4" name="Text Box 1">
          <a:extLst>
            <a:ext uri="{FF2B5EF4-FFF2-40B4-BE49-F238E27FC236}">
              <a16:creationId xmlns:a16="http://schemas.microsoft.com/office/drawing/2014/main" id="{00000000-0008-0000-2100-00002A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5" name="Text Box 2">
          <a:extLst>
            <a:ext uri="{FF2B5EF4-FFF2-40B4-BE49-F238E27FC236}">
              <a16:creationId xmlns:a16="http://schemas.microsoft.com/office/drawing/2014/main" id="{00000000-0008-0000-2100-00002B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6" name="Text Box 3">
          <a:extLst>
            <a:ext uri="{FF2B5EF4-FFF2-40B4-BE49-F238E27FC236}">
              <a16:creationId xmlns:a16="http://schemas.microsoft.com/office/drawing/2014/main" id="{00000000-0008-0000-2100-00002C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7" name="Text Box 4">
          <a:extLst>
            <a:ext uri="{FF2B5EF4-FFF2-40B4-BE49-F238E27FC236}">
              <a16:creationId xmlns:a16="http://schemas.microsoft.com/office/drawing/2014/main" id="{00000000-0008-0000-2100-00002D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8" name="Text Box 5">
          <a:extLst>
            <a:ext uri="{FF2B5EF4-FFF2-40B4-BE49-F238E27FC236}">
              <a16:creationId xmlns:a16="http://schemas.microsoft.com/office/drawing/2014/main" id="{00000000-0008-0000-2100-00002E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39" name="Text Box 6">
          <a:extLst>
            <a:ext uri="{FF2B5EF4-FFF2-40B4-BE49-F238E27FC236}">
              <a16:creationId xmlns:a16="http://schemas.microsoft.com/office/drawing/2014/main" id="{00000000-0008-0000-2100-00002F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40" name="Text Box 8">
          <a:extLst>
            <a:ext uri="{FF2B5EF4-FFF2-40B4-BE49-F238E27FC236}">
              <a16:creationId xmlns:a16="http://schemas.microsoft.com/office/drawing/2014/main" id="{00000000-0008-0000-2100-000030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41" name="Text Box 9">
          <a:extLst>
            <a:ext uri="{FF2B5EF4-FFF2-40B4-BE49-F238E27FC236}">
              <a16:creationId xmlns:a16="http://schemas.microsoft.com/office/drawing/2014/main" id="{00000000-0008-0000-2100-000031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45</xdr:row>
      <xdr:rowOff>0</xdr:rowOff>
    </xdr:from>
    <xdr:ext cx="114300" cy="285750"/>
    <xdr:sp macro="" textlink="">
      <xdr:nvSpPr>
        <xdr:cNvPr id="1842" name="Text Box 10">
          <a:extLst>
            <a:ext uri="{FF2B5EF4-FFF2-40B4-BE49-F238E27FC236}">
              <a16:creationId xmlns:a16="http://schemas.microsoft.com/office/drawing/2014/main" id="{00000000-0008-0000-2100-000032070000}"/>
            </a:ext>
          </a:extLst>
        </xdr:cNvPr>
        <xdr:cNvSpPr txBox="1">
          <a:spLocks noChangeArrowheads="1"/>
        </xdr:cNvSpPr>
      </xdr:nvSpPr>
      <xdr:spPr bwMode="auto">
        <a:xfrm>
          <a:off x="5623560" y="8229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46</xdr:row>
      <xdr:rowOff>31749</xdr:rowOff>
    </xdr:from>
    <xdr:ext cx="114300" cy="285750"/>
    <xdr:sp macro="" textlink="">
      <xdr:nvSpPr>
        <xdr:cNvPr id="1843" name="Text Box 1">
          <a:extLst>
            <a:ext uri="{FF2B5EF4-FFF2-40B4-BE49-F238E27FC236}">
              <a16:creationId xmlns:a16="http://schemas.microsoft.com/office/drawing/2014/main" id="{00000000-0008-0000-2100-000033070000}"/>
            </a:ext>
          </a:extLst>
        </xdr:cNvPr>
        <xdr:cNvSpPr txBox="1">
          <a:spLocks noChangeArrowheads="1"/>
        </xdr:cNvSpPr>
      </xdr:nvSpPr>
      <xdr:spPr bwMode="auto">
        <a:xfrm>
          <a:off x="5623560" y="8444229"/>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44" name="Text Box 1">
          <a:extLst>
            <a:ext uri="{FF2B5EF4-FFF2-40B4-BE49-F238E27FC236}">
              <a16:creationId xmlns:a16="http://schemas.microsoft.com/office/drawing/2014/main" id="{00000000-0008-0000-2100-000034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45" name="Text Box 2">
          <a:extLst>
            <a:ext uri="{FF2B5EF4-FFF2-40B4-BE49-F238E27FC236}">
              <a16:creationId xmlns:a16="http://schemas.microsoft.com/office/drawing/2014/main" id="{00000000-0008-0000-2100-000035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46" name="Text Box 3">
          <a:extLst>
            <a:ext uri="{FF2B5EF4-FFF2-40B4-BE49-F238E27FC236}">
              <a16:creationId xmlns:a16="http://schemas.microsoft.com/office/drawing/2014/main" id="{00000000-0008-0000-2100-000036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47" name="Text Box 4">
          <a:extLst>
            <a:ext uri="{FF2B5EF4-FFF2-40B4-BE49-F238E27FC236}">
              <a16:creationId xmlns:a16="http://schemas.microsoft.com/office/drawing/2014/main" id="{00000000-0008-0000-2100-000037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48" name="Text Box 5">
          <a:extLst>
            <a:ext uri="{FF2B5EF4-FFF2-40B4-BE49-F238E27FC236}">
              <a16:creationId xmlns:a16="http://schemas.microsoft.com/office/drawing/2014/main" id="{00000000-0008-0000-2100-000038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49" name="Text Box 6">
          <a:extLst>
            <a:ext uri="{FF2B5EF4-FFF2-40B4-BE49-F238E27FC236}">
              <a16:creationId xmlns:a16="http://schemas.microsoft.com/office/drawing/2014/main" id="{00000000-0008-0000-2100-000039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0" name="Text Box 8">
          <a:extLst>
            <a:ext uri="{FF2B5EF4-FFF2-40B4-BE49-F238E27FC236}">
              <a16:creationId xmlns:a16="http://schemas.microsoft.com/office/drawing/2014/main" id="{00000000-0008-0000-2100-00003A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1" name="Text Box 9">
          <a:extLst>
            <a:ext uri="{FF2B5EF4-FFF2-40B4-BE49-F238E27FC236}">
              <a16:creationId xmlns:a16="http://schemas.microsoft.com/office/drawing/2014/main" id="{00000000-0008-0000-2100-00003B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2" name="Text Box 10">
          <a:extLst>
            <a:ext uri="{FF2B5EF4-FFF2-40B4-BE49-F238E27FC236}">
              <a16:creationId xmlns:a16="http://schemas.microsoft.com/office/drawing/2014/main" id="{00000000-0008-0000-2100-00003C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3" name="Text Box 1">
          <a:extLst>
            <a:ext uri="{FF2B5EF4-FFF2-40B4-BE49-F238E27FC236}">
              <a16:creationId xmlns:a16="http://schemas.microsoft.com/office/drawing/2014/main" id="{00000000-0008-0000-2100-00003D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4" name="Text Box 2">
          <a:extLst>
            <a:ext uri="{FF2B5EF4-FFF2-40B4-BE49-F238E27FC236}">
              <a16:creationId xmlns:a16="http://schemas.microsoft.com/office/drawing/2014/main" id="{00000000-0008-0000-2100-00003E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5" name="Text Box 1">
          <a:extLst>
            <a:ext uri="{FF2B5EF4-FFF2-40B4-BE49-F238E27FC236}">
              <a16:creationId xmlns:a16="http://schemas.microsoft.com/office/drawing/2014/main" id="{00000000-0008-0000-2100-00003F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6" name="Text Box 2">
          <a:extLst>
            <a:ext uri="{FF2B5EF4-FFF2-40B4-BE49-F238E27FC236}">
              <a16:creationId xmlns:a16="http://schemas.microsoft.com/office/drawing/2014/main" id="{00000000-0008-0000-2100-000040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7" name="Text Box 3">
          <a:extLst>
            <a:ext uri="{FF2B5EF4-FFF2-40B4-BE49-F238E27FC236}">
              <a16:creationId xmlns:a16="http://schemas.microsoft.com/office/drawing/2014/main" id="{00000000-0008-0000-2100-000041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8" name="Text Box 4">
          <a:extLst>
            <a:ext uri="{FF2B5EF4-FFF2-40B4-BE49-F238E27FC236}">
              <a16:creationId xmlns:a16="http://schemas.microsoft.com/office/drawing/2014/main" id="{00000000-0008-0000-2100-000042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59" name="Text Box 5">
          <a:extLst>
            <a:ext uri="{FF2B5EF4-FFF2-40B4-BE49-F238E27FC236}">
              <a16:creationId xmlns:a16="http://schemas.microsoft.com/office/drawing/2014/main" id="{00000000-0008-0000-2100-000043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0" name="Text Box 6">
          <a:extLst>
            <a:ext uri="{FF2B5EF4-FFF2-40B4-BE49-F238E27FC236}">
              <a16:creationId xmlns:a16="http://schemas.microsoft.com/office/drawing/2014/main" id="{00000000-0008-0000-2100-000044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1" name="Text Box 8">
          <a:extLst>
            <a:ext uri="{FF2B5EF4-FFF2-40B4-BE49-F238E27FC236}">
              <a16:creationId xmlns:a16="http://schemas.microsoft.com/office/drawing/2014/main" id="{00000000-0008-0000-2100-000045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2" name="Text Box 9">
          <a:extLst>
            <a:ext uri="{FF2B5EF4-FFF2-40B4-BE49-F238E27FC236}">
              <a16:creationId xmlns:a16="http://schemas.microsoft.com/office/drawing/2014/main" id="{00000000-0008-0000-2100-000046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3" name="Text Box 10">
          <a:extLst>
            <a:ext uri="{FF2B5EF4-FFF2-40B4-BE49-F238E27FC236}">
              <a16:creationId xmlns:a16="http://schemas.microsoft.com/office/drawing/2014/main" id="{00000000-0008-0000-2100-000047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4" name="Text Box 1">
          <a:extLst>
            <a:ext uri="{FF2B5EF4-FFF2-40B4-BE49-F238E27FC236}">
              <a16:creationId xmlns:a16="http://schemas.microsoft.com/office/drawing/2014/main" id="{00000000-0008-0000-2100-000048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5" name="Text Box 2">
          <a:extLst>
            <a:ext uri="{FF2B5EF4-FFF2-40B4-BE49-F238E27FC236}">
              <a16:creationId xmlns:a16="http://schemas.microsoft.com/office/drawing/2014/main" id="{00000000-0008-0000-2100-000049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866" name="Text Box 8">
          <a:extLst>
            <a:ext uri="{FF2B5EF4-FFF2-40B4-BE49-F238E27FC236}">
              <a16:creationId xmlns:a16="http://schemas.microsoft.com/office/drawing/2014/main" id="{00000000-0008-0000-2100-00004A07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867" name="Text Box 8">
          <a:extLst>
            <a:ext uri="{FF2B5EF4-FFF2-40B4-BE49-F238E27FC236}">
              <a16:creationId xmlns:a16="http://schemas.microsoft.com/office/drawing/2014/main" id="{00000000-0008-0000-2100-00004B07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8" name="Text Box 1">
          <a:extLst>
            <a:ext uri="{FF2B5EF4-FFF2-40B4-BE49-F238E27FC236}">
              <a16:creationId xmlns:a16="http://schemas.microsoft.com/office/drawing/2014/main" id="{00000000-0008-0000-2100-00004C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69" name="Text Box 2">
          <a:extLst>
            <a:ext uri="{FF2B5EF4-FFF2-40B4-BE49-F238E27FC236}">
              <a16:creationId xmlns:a16="http://schemas.microsoft.com/office/drawing/2014/main" id="{00000000-0008-0000-2100-00004D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0" name="Text Box 3">
          <a:extLst>
            <a:ext uri="{FF2B5EF4-FFF2-40B4-BE49-F238E27FC236}">
              <a16:creationId xmlns:a16="http://schemas.microsoft.com/office/drawing/2014/main" id="{00000000-0008-0000-2100-00004E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1" name="Text Box 4">
          <a:extLst>
            <a:ext uri="{FF2B5EF4-FFF2-40B4-BE49-F238E27FC236}">
              <a16:creationId xmlns:a16="http://schemas.microsoft.com/office/drawing/2014/main" id="{00000000-0008-0000-2100-00004F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2" name="Text Box 5">
          <a:extLst>
            <a:ext uri="{FF2B5EF4-FFF2-40B4-BE49-F238E27FC236}">
              <a16:creationId xmlns:a16="http://schemas.microsoft.com/office/drawing/2014/main" id="{00000000-0008-0000-2100-000050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3" name="Text Box 6">
          <a:extLst>
            <a:ext uri="{FF2B5EF4-FFF2-40B4-BE49-F238E27FC236}">
              <a16:creationId xmlns:a16="http://schemas.microsoft.com/office/drawing/2014/main" id="{00000000-0008-0000-2100-000051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4" name="Text Box 8">
          <a:extLst>
            <a:ext uri="{FF2B5EF4-FFF2-40B4-BE49-F238E27FC236}">
              <a16:creationId xmlns:a16="http://schemas.microsoft.com/office/drawing/2014/main" id="{00000000-0008-0000-2100-000052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5" name="Text Box 9">
          <a:extLst>
            <a:ext uri="{FF2B5EF4-FFF2-40B4-BE49-F238E27FC236}">
              <a16:creationId xmlns:a16="http://schemas.microsoft.com/office/drawing/2014/main" id="{00000000-0008-0000-2100-000053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6" name="Text Box 10">
          <a:extLst>
            <a:ext uri="{FF2B5EF4-FFF2-40B4-BE49-F238E27FC236}">
              <a16:creationId xmlns:a16="http://schemas.microsoft.com/office/drawing/2014/main" id="{00000000-0008-0000-2100-000054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7" name="Text Box 1">
          <a:extLst>
            <a:ext uri="{FF2B5EF4-FFF2-40B4-BE49-F238E27FC236}">
              <a16:creationId xmlns:a16="http://schemas.microsoft.com/office/drawing/2014/main" id="{00000000-0008-0000-2100-000055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78" name="Text Box 2">
          <a:extLst>
            <a:ext uri="{FF2B5EF4-FFF2-40B4-BE49-F238E27FC236}">
              <a16:creationId xmlns:a16="http://schemas.microsoft.com/office/drawing/2014/main" id="{00000000-0008-0000-2100-000056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879" name="Text Box 8">
          <a:extLst>
            <a:ext uri="{FF2B5EF4-FFF2-40B4-BE49-F238E27FC236}">
              <a16:creationId xmlns:a16="http://schemas.microsoft.com/office/drawing/2014/main" id="{00000000-0008-0000-2100-00005707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0" name="Text Box 1">
          <a:extLst>
            <a:ext uri="{FF2B5EF4-FFF2-40B4-BE49-F238E27FC236}">
              <a16:creationId xmlns:a16="http://schemas.microsoft.com/office/drawing/2014/main" id="{00000000-0008-0000-2100-000058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1" name="Text Box 2">
          <a:extLst>
            <a:ext uri="{FF2B5EF4-FFF2-40B4-BE49-F238E27FC236}">
              <a16:creationId xmlns:a16="http://schemas.microsoft.com/office/drawing/2014/main" id="{00000000-0008-0000-2100-000059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2" name="Text Box 3">
          <a:extLst>
            <a:ext uri="{FF2B5EF4-FFF2-40B4-BE49-F238E27FC236}">
              <a16:creationId xmlns:a16="http://schemas.microsoft.com/office/drawing/2014/main" id="{00000000-0008-0000-2100-00005A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3" name="Text Box 4">
          <a:extLst>
            <a:ext uri="{FF2B5EF4-FFF2-40B4-BE49-F238E27FC236}">
              <a16:creationId xmlns:a16="http://schemas.microsoft.com/office/drawing/2014/main" id="{00000000-0008-0000-2100-00005B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4" name="Text Box 5">
          <a:extLst>
            <a:ext uri="{FF2B5EF4-FFF2-40B4-BE49-F238E27FC236}">
              <a16:creationId xmlns:a16="http://schemas.microsoft.com/office/drawing/2014/main" id="{00000000-0008-0000-2100-00005C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5" name="Text Box 6">
          <a:extLst>
            <a:ext uri="{FF2B5EF4-FFF2-40B4-BE49-F238E27FC236}">
              <a16:creationId xmlns:a16="http://schemas.microsoft.com/office/drawing/2014/main" id="{00000000-0008-0000-2100-00005D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6" name="Text Box 8">
          <a:extLst>
            <a:ext uri="{FF2B5EF4-FFF2-40B4-BE49-F238E27FC236}">
              <a16:creationId xmlns:a16="http://schemas.microsoft.com/office/drawing/2014/main" id="{00000000-0008-0000-2100-00005E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7" name="Text Box 9">
          <a:extLst>
            <a:ext uri="{FF2B5EF4-FFF2-40B4-BE49-F238E27FC236}">
              <a16:creationId xmlns:a16="http://schemas.microsoft.com/office/drawing/2014/main" id="{00000000-0008-0000-2100-00005F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8" name="Text Box 10">
          <a:extLst>
            <a:ext uri="{FF2B5EF4-FFF2-40B4-BE49-F238E27FC236}">
              <a16:creationId xmlns:a16="http://schemas.microsoft.com/office/drawing/2014/main" id="{00000000-0008-0000-2100-000060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89" name="Text Box 1">
          <a:extLst>
            <a:ext uri="{FF2B5EF4-FFF2-40B4-BE49-F238E27FC236}">
              <a16:creationId xmlns:a16="http://schemas.microsoft.com/office/drawing/2014/main" id="{00000000-0008-0000-2100-000061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0" name="Text Box 2">
          <a:extLst>
            <a:ext uri="{FF2B5EF4-FFF2-40B4-BE49-F238E27FC236}">
              <a16:creationId xmlns:a16="http://schemas.microsoft.com/office/drawing/2014/main" id="{00000000-0008-0000-2100-000062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891" name="Text Box 8">
          <a:extLst>
            <a:ext uri="{FF2B5EF4-FFF2-40B4-BE49-F238E27FC236}">
              <a16:creationId xmlns:a16="http://schemas.microsoft.com/office/drawing/2014/main" id="{00000000-0008-0000-2100-00006307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892" name="Text Box 8">
          <a:extLst>
            <a:ext uri="{FF2B5EF4-FFF2-40B4-BE49-F238E27FC236}">
              <a16:creationId xmlns:a16="http://schemas.microsoft.com/office/drawing/2014/main" id="{00000000-0008-0000-2100-00006407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3" name="Text Box 1">
          <a:extLst>
            <a:ext uri="{FF2B5EF4-FFF2-40B4-BE49-F238E27FC236}">
              <a16:creationId xmlns:a16="http://schemas.microsoft.com/office/drawing/2014/main" id="{00000000-0008-0000-2100-000065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4" name="Text Box 2">
          <a:extLst>
            <a:ext uri="{FF2B5EF4-FFF2-40B4-BE49-F238E27FC236}">
              <a16:creationId xmlns:a16="http://schemas.microsoft.com/office/drawing/2014/main" id="{00000000-0008-0000-2100-000066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5" name="Text Box 3">
          <a:extLst>
            <a:ext uri="{FF2B5EF4-FFF2-40B4-BE49-F238E27FC236}">
              <a16:creationId xmlns:a16="http://schemas.microsoft.com/office/drawing/2014/main" id="{00000000-0008-0000-2100-000067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6" name="Text Box 4">
          <a:extLst>
            <a:ext uri="{FF2B5EF4-FFF2-40B4-BE49-F238E27FC236}">
              <a16:creationId xmlns:a16="http://schemas.microsoft.com/office/drawing/2014/main" id="{00000000-0008-0000-2100-000068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7" name="Text Box 5">
          <a:extLst>
            <a:ext uri="{FF2B5EF4-FFF2-40B4-BE49-F238E27FC236}">
              <a16:creationId xmlns:a16="http://schemas.microsoft.com/office/drawing/2014/main" id="{00000000-0008-0000-2100-000069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8" name="Text Box 6">
          <a:extLst>
            <a:ext uri="{FF2B5EF4-FFF2-40B4-BE49-F238E27FC236}">
              <a16:creationId xmlns:a16="http://schemas.microsoft.com/office/drawing/2014/main" id="{00000000-0008-0000-2100-00006A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899" name="Text Box 8">
          <a:extLst>
            <a:ext uri="{FF2B5EF4-FFF2-40B4-BE49-F238E27FC236}">
              <a16:creationId xmlns:a16="http://schemas.microsoft.com/office/drawing/2014/main" id="{00000000-0008-0000-2100-00006B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0" name="Text Box 9">
          <a:extLst>
            <a:ext uri="{FF2B5EF4-FFF2-40B4-BE49-F238E27FC236}">
              <a16:creationId xmlns:a16="http://schemas.microsoft.com/office/drawing/2014/main" id="{00000000-0008-0000-2100-00006C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1" name="Text Box 10">
          <a:extLst>
            <a:ext uri="{FF2B5EF4-FFF2-40B4-BE49-F238E27FC236}">
              <a16:creationId xmlns:a16="http://schemas.microsoft.com/office/drawing/2014/main" id="{00000000-0008-0000-2100-00006D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2" name="Text Box 1">
          <a:extLst>
            <a:ext uri="{FF2B5EF4-FFF2-40B4-BE49-F238E27FC236}">
              <a16:creationId xmlns:a16="http://schemas.microsoft.com/office/drawing/2014/main" id="{00000000-0008-0000-2100-00006E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3" name="Text Box 2">
          <a:extLst>
            <a:ext uri="{FF2B5EF4-FFF2-40B4-BE49-F238E27FC236}">
              <a16:creationId xmlns:a16="http://schemas.microsoft.com/office/drawing/2014/main" id="{00000000-0008-0000-2100-00006F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0</xdr:rowOff>
    </xdr:from>
    <xdr:ext cx="114300" cy="285750"/>
    <xdr:sp macro="" textlink="">
      <xdr:nvSpPr>
        <xdr:cNvPr id="1904" name="Text Box 8">
          <a:extLst>
            <a:ext uri="{FF2B5EF4-FFF2-40B4-BE49-F238E27FC236}">
              <a16:creationId xmlns:a16="http://schemas.microsoft.com/office/drawing/2014/main" id="{00000000-0008-0000-2100-000070070000}"/>
            </a:ext>
          </a:extLst>
        </xdr:cNvPr>
        <xdr:cNvSpPr txBox="1">
          <a:spLocks noChangeArrowheads="1"/>
        </xdr:cNvSpPr>
      </xdr:nvSpPr>
      <xdr:spPr bwMode="auto">
        <a:xfrm>
          <a:off x="5623560" y="8961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5" name="Text Box 1">
          <a:extLst>
            <a:ext uri="{FF2B5EF4-FFF2-40B4-BE49-F238E27FC236}">
              <a16:creationId xmlns:a16="http://schemas.microsoft.com/office/drawing/2014/main" id="{00000000-0008-0000-2100-000071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6" name="Text Box 2">
          <a:extLst>
            <a:ext uri="{FF2B5EF4-FFF2-40B4-BE49-F238E27FC236}">
              <a16:creationId xmlns:a16="http://schemas.microsoft.com/office/drawing/2014/main" id="{00000000-0008-0000-2100-000072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7" name="Text Box 3">
          <a:extLst>
            <a:ext uri="{FF2B5EF4-FFF2-40B4-BE49-F238E27FC236}">
              <a16:creationId xmlns:a16="http://schemas.microsoft.com/office/drawing/2014/main" id="{00000000-0008-0000-2100-000073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8" name="Text Box 4">
          <a:extLst>
            <a:ext uri="{FF2B5EF4-FFF2-40B4-BE49-F238E27FC236}">
              <a16:creationId xmlns:a16="http://schemas.microsoft.com/office/drawing/2014/main" id="{00000000-0008-0000-2100-000074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09" name="Text Box 5">
          <a:extLst>
            <a:ext uri="{FF2B5EF4-FFF2-40B4-BE49-F238E27FC236}">
              <a16:creationId xmlns:a16="http://schemas.microsoft.com/office/drawing/2014/main" id="{00000000-0008-0000-2100-000075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10" name="Text Box 6">
          <a:extLst>
            <a:ext uri="{FF2B5EF4-FFF2-40B4-BE49-F238E27FC236}">
              <a16:creationId xmlns:a16="http://schemas.microsoft.com/office/drawing/2014/main" id="{00000000-0008-0000-2100-000076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11" name="Text Box 8">
          <a:extLst>
            <a:ext uri="{FF2B5EF4-FFF2-40B4-BE49-F238E27FC236}">
              <a16:creationId xmlns:a16="http://schemas.microsoft.com/office/drawing/2014/main" id="{00000000-0008-0000-2100-000077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12" name="Text Box 9">
          <a:extLst>
            <a:ext uri="{FF2B5EF4-FFF2-40B4-BE49-F238E27FC236}">
              <a16:creationId xmlns:a16="http://schemas.microsoft.com/office/drawing/2014/main" id="{00000000-0008-0000-2100-000078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48</xdr:row>
      <xdr:rowOff>0</xdr:rowOff>
    </xdr:from>
    <xdr:ext cx="114300" cy="285750"/>
    <xdr:sp macro="" textlink="">
      <xdr:nvSpPr>
        <xdr:cNvPr id="1913" name="Text Box 10">
          <a:extLst>
            <a:ext uri="{FF2B5EF4-FFF2-40B4-BE49-F238E27FC236}">
              <a16:creationId xmlns:a16="http://schemas.microsoft.com/office/drawing/2014/main" id="{00000000-0008-0000-2100-000079070000}"/>
            </a:ext>
          </a:extLst>
        </xdr:cNvPr>
        <xdr:cNvSpPr txBox="1">
          <a:spLocks noChangeArrowheads="1"/>
        </xdr:cNvSpPr>
      </xdr:nvSpPr>
      <xdr:spPr bwMode="auto">
        <a:xfrm>
          <a:off x="5623560" y="8778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49</xdr:row>
      <xdr:rowOff>116417</xdr:rowOff>
    </xdr:from>
    <xdr:ext cx="114300" cy="285750"/>
    <xdr:sp macro="" textlink="">
      <xdr:nvSpPr>
        <xdr:cNvPr id="1914" name="Text Box 1">
          <a:extLst>
            <a:ext uri="{FF2B5EF4-FFF2-40B4-BE49-F238E27FC236}">
              <a16:creationId xmlns:a16="http://schemas.microsoft.com/office/drawing/2014/main" id="{00000000-0008-0000-2100-00007A070000}"/>
            </a:ext>
          </a:extLst>
        </xdr:cNvPr>
        <xdr:cNvSpPr txBox="1">
          <a:spLocks noChangeArrowheads="1"/>
        </xdr:cNvSpPr>
      </xdr:nvSpPr>
      <xdr:spPr bwMode="auto">
        <a:xfrm>
          <a:off x="5623560" y="9077537"/>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15" name="Text Box 1">
          <a:extLst>
            <a:ext uri="{FF2B5EF4-FFF2-40B4-BE49-F238E27FC236}">
              <a16:creationId xmlns:a16="http://schemas.microsoft.com/office/drawing/2014/main" id="{00000000-0008-0000-2100-00007B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16" name="Text Box 2">
          <a:extLst>
            <a:ext uri="{FF2B5EF4-FFF2-40B4-BE49-F238E27FC236}">
              <a16:creationId xmlns:a16="http://schemas.microsoft.com/office/drawing/2014/main" id="{00000000-0008-0000-2100-00007C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17" name="Text Box 3">
          <a:extLst>
            <a:ext uri="{FF2B5EF4-FFF2-40B4-BE49-F238E27FC236}">
              <a16:creationId xmlns:a16="http://schemas.microsoft.com/office/drawing/2014/main" id="{00000000-0008-0000-2100-00007D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18" name="Text Box 4">
          <a:extLst>
            <a:ext uri="{FF2B5EF4-FFF2-40B4-BE49-F238E27FC236}">
              <a16:creationId xmlns:a16="http://schemas.microsoft.com/office/drawing/2014/main" id="{00000000-0008-0000-2100-00007E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19" name="Text Box 5">
          <a:extLst>
            <a:ext uri="{FF2B5EF4-FFF2-40B4-BE49-F238E27FC236}">
              <a16:creationId xmlns:a16="http://schemas.microsoft.com/office/drawing/2014/main" id="{00000000-0008-0000-2100-00007F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0" name="Text Box 6">
          <a:extLst>
            <a:ext uri="{FF2B5EF4-FFF2-40B4-BE49-F238E27FC236}">
              <a16:creationId xmlns:a16="http://schemas.microsoft.com/office/drawing/2014/main" id="{00000000-0008-0000-2100-000080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1" name="Text Box 8">
          <a:extLst>
            <a:ext uri="{FF2B5EF4-FFF2-40B4-BE49-F238E27FC236}">
              <a16:creationId xmlns:a16="http://schemas.microsoft.com/office/drawing/2014/main" id="{00000000-0008-0000-2100-000081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2" name="Text Box 9">
          <a:extLst>
            <a:ext uri="{FF2B5EF4-FFF2-40B4-BE49-F238E27FC236}">
              <a16:creationId xmlns:a16="http://schemas.microsoft.com/office/drawing/2014/main" id="{00000000-0008-0000-2100-000082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3" name="Text Box 10">
          <a:extLst>
            <a:ext uri="{FF2B5EF4-FFF2-40B4-BE49-F238E27FC236}">
              <a16:creationId xmlns:a16="http://schemas.microsoft.com/office/drawing/2014/main" id="{00000000-0008-0000-2100-000083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4" name="Text Box 1">
          <a:extLst>
            <a:ext uri="{FF2B5EF4-FFF2-40B4-BE49-F238E27FC236}">
              <a16:creationId xmlns:a16="http://schemas.microsoft.com/office/drawing/2014/main" id="{00000000-0008-0000-2100-000084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5" name="Text Box 2">
          <a:extLst>
            <a:ext uri="{FF2B5EF4-FFF2-40B4-BE49-F238E27FC236}">
              <a16:creationId xmlns:a16="http://schemas.microsoft.com/office/drawing/2014/main" id="{00000000-0008-0000-2100-000085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6" name="Text Box 1">
          <a:extLst>
            <a:ext uri="{FF2B5EF4-FFF2-40B4-BE49-F238E27FC236}">
              <a16:creationId xmlns:a16="http://schemas.microsoft.com/office/drawing/2014/main" id="{00000000-0008-0000-2100-000086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7" name="Text Box 2">
          <a:extLst>
            <a:ext uri="{FF2B5EF4-FFF2-40B4-BE49-F238E27FC236}">
              <a16:creationId xmlns:a16="http://schemas.microsoft.com/office/drawing/2014/main" id="{00000000-0008-0000-2100-000087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8" name="Text Box 3">
          <a:extLst>
            <a:ext uri="{FF2B5EF4-FFF2-40B4-BE49-F238E27FC236}">
              <a16:creationId xmlns:a16="http://schemas.microsoft.com/office/drawing/2014/main" id="{00000000-0008-0000-2100-000088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29" name="Text Box 4">
          <a:extLst>
            <a:ext uri="{FF2B5EF4-FFF2-40B4-BE49-F238E27FC236}">
              <a16:creationId xmlns:a16="http://schemas.microsoft.com/office/drawing/2014/main" id="{00000000-0008-0000-2100-000089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0" name="Text Box 5">
          <a:extLst>
            <a:ext uri="{FF2B5EF4-FFF2-40B4-BE49-F238E27FC236}">
              <a16:creationId xmlns:a16="http://schemas.microsoft.com/office/drawing/2014/main" id="{00000000-0008-0000-2100-00008A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1" name="Text Box 6">
          <a:extLst>
            <a:ext uri="{FF2B5EF4-FFF2-40B4-BE49-F238E27FC236}">
              <a16:creationId xmlns:a16="http://schemas.microsoft.com/office/drawing/2014/main" id="{00000000-0008-0000-2100-00008B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2" name="Text Box 8">
          <a:extLst>
            <a:ext uri="{FF2B5EF4-FFF2-40B4-BE49-F238E27FC236}">
              <a16:creationId xmlns:a16="http://schemas.microsoft.com/office/drawing/2014/main" id="{00000000-0008-0000-2100-00008C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3" name="Text Box 9">
          <a:extLst>
            <a:ext uri="{FF2B5EF4-FFF2-40B4-BE49-F238E27FC236}">
              <a16:creationId xmlns:a16="http://schemas.microsoft.com/office/drawing/2014/main" id="{00000000-0008-0000-2100-00008D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4" name="Text Box 10">
          <a:extLst>
            <a:ext uri="{FF2B5EF4-FFF2-40B4-BE49-F238E27FC236}">
              <a16:creationId xmlns:a16="http://schemas.microsoft.com/office/drawing/2014/main" id="{00000000-0008-0000-2100-00008E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5" name="Text Box 1">
          <a:extLst>
            <a:ext uri="{FF2B5EF4-FFF2-40B4-BE49-F238E27FC236}">
              <a16:creationId xmlns:a16="http://schemas.microsoft.com/office/drawing/2014/main" id="{00000000-0008-0000-2100-00008F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6" name="Text Box 2">
          <a:extLst>
            <a:ext uri="{FF2B5EF4-FFF2-40B4-BE49-F238E27FC236}">
              <a16:creationId xmlns:a16="http://schemas.microsoft.com/office/drawing/2014/main" id="{00000000-0008-0000-2100-000090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7" name="Text Box 1">
          <a:extLst>
            <a:ext uri="{FF2B5EF4-FFF2-40B4-BE49-F238E27FC236}">
              <a16:creationId xmlns:a16="http://schemas.microsoft.com/office/drawing/2014/main" id="{00000000-0008-0000-2100-000091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8" name="Text Box 2">
          <a:extLst>
            <a:ext uri="{FF2B5EF4-FFF2-40B4-BE49-F238E27FC236}">
              <a16:creationId xmlns:a16="http://schemas.microsoft.com/office/drawing/2014/main" id="{00000000-0008-0000-2100-000092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39" name="Text Box 3">
          <a:extLst>
            <a:ext uri="{FF2B5EF4-FFF2-40B4-BE49-F238E27FC236}">
              <a16:creationId xmlns:a16="http://schemas.microsoft.com/office/drawing/2014/main" id="{00000000-0008-0000-2100-000093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0" name="Text Box 4">
          <a:extLst>
            <a:ext uri="{FF2B5EF4-FFF2-40B4-BE49-F238E27FC236}">
              <a16:creationId xmlns:a16="http://schemas.microsoft.com/office/drawing/2014/main" id="{00000000-0008-0000-2100-000094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1" name="Text Box 5">
          <a:extLst>
            <a:ext uri="{FF2B5EF4-FFF2-40B4-BE49-F238E27FC236}">
              <a16:creationId xmlns:a16="http://schemas.microsoft.com/office/drawing/2014/main" id="{00000000-0008-0000-2100-000095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2" name="Text Box 6">
          <a:extLst>
            <a:ext uri="{FF2B5EF4-FFF2-40B4-BE49-F238E27FC236}">
              <a16:creationId xmlns:a16="http://schemas.microsoft.com/office/drawing/2014/main" id="{00000000-0008-0000-2100-000096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3" name="Text Box 8">
          <a:extLst>
            <a:ext uri="{FF2B5EF4-FFF2-40B4-BE49-F238E27FC236}">
              <a16:creationId xmlns:a16="http://schemas.microsoft.com/office/drawing/2014/main" id="{00000000-0008-0000-2100-000097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4" name="Text Box 9">
          <a:extLst>
            <a:ext uri="{FF2B5EF4-FFF2-40B4-BE49-F238E27FC236}">
              <a16:creationId xmlns:a16="http://schemas.microsoft.com/office/drawing/2014/main" id="{00000000-0008-0000-2100-000098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5" name="Text Box 10">
          <a:extLst>
            <a:ext uri="{FF2B5EF4-FFF2-40B4-BE49-F238E27FC236}">
              <a16:creationId xmlns:a16="http://schemas.microsoft.com/office/drawing/2014/main" id="{00000000-0008-0000-2100-000099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6" name="Text Box 1">
          <a:extLst>
            <a:ext uri="{FF2B5EF4-FFF2-40B4-BE49-F238E27FC236}">
              <a16:creationId xmlns:a16="http://schemas.microsoft.com/office/drawing/2014/main" id="{00000000-0008-0000-2100-00009A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7" name="Text Box 2">
          <a:extLst>
            <a:ext uri="{FF2B5EF4-FFF2-40B4-BE49-F238E27FC236}">
              <a16:creationId xmlns:a16="http://schemas.microsoft.com/office/drawing/2014/main" id="{00000000-0008-0000-2100-00009B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8" name="Text Box 1">
          <a:extLst>
            <a:ext uri="{FF2B5EF4-FFF2-40B4-BE49-F238E27FC236}">
              <a16:creationId xmlns:a16="http://schemas.microsoft.com/office/drawing/2014/main" id="{00000000-0008-0000-2100-00009C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49" name="Text Box 2">
          <a:extLst>
            <a:ext uri="{FF2B5EF4-FFF2-40B4-BE49-F238E27FC236}">
              <a16:creationId xmlns:a16="http://schemas.microsoft.com/office/drawing/2014/main" id="{00000000-0008-0000-2100-00009D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0" name="Text Box 3">
          <a:extLst>
            <a:ext uri="{FF2B5EF4-FFF2-40B4-BE49-F238E27FC236}">
              <a16:creationId xmlns:a16="http://schemas.microsoft.com/office/drawing/2014/main" id="{00000000-0008-0000-2100-00009E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1" name="Text Box 4">
          <a:extLst>
            <a:ext uri="{FF2B5EF4-FFF2-40B4-BE49-F238E27FC236}">
              <a16:creationId xmlns:a16="http://schemas.microsoft.com/office/drawing/2014/main" id="{00000000-0008-0000-2100-00009F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2" name="Text Box 5">
          <a:extLst>
            <a:ext uri="{FF2B5EF4-FFF2-40B4-BE49-F238E27FC236}">
              <a16:creationId xmlns:a16="http://schemas.microsoft.com/office/drawing/2014/main" id="{00000000-0008-0000-2100-0000A0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3" name="Text Box 6">
          <a:extLst>
            <a:ext uri="{FF2B5EF4-FFF2-40B4-BE49-F238E27FC236}">
              <a16:creationId xmlns:a16="http://schemas.microsoft.com/office/drawing/2014/main" id="{00000000-0008-0000-2100-0000A1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4" name="Text Box 8">
          <a:extLst>
            <a:ext uri="{FF2B5EF4-FFF2-40B4-BE49-F238E27FC236}">
              <a16:creationId xmlns:a16="http://schemas.microsoft.com/office/drawing/2014/main" id="{00000000-0008-0000-2100-0000A2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5" name="Text Box 9">
          <a:extLst>
            <a:ext uri="{FF2B5EF4-FFF2-40B4-BE49-F238E27FC236}">
              <a16:creationId xmlns:a16="http://schemas.microsoft.com/office/drawing/2014/main" id="{00000000-0008-0000-2100-0000A3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6" name="Text Box 10">
          <a:extLst>
            <a:ext uri="{FF2B5EF4-FFF2-40B4-BE49-F238E27FC236}">
              <a16:creationId xmlns:a16="http://schemas.microsoft.com/office/drawing/2014/main" id="{00000000-0008-0000-2100-0000A4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7" name="Text Box 1">
          <a:extLst>
            <a:ext uri="{FF2B5EF4-FFF2-40B4-BE49-F238E27FC236}">
              <a16:creationId xmlns:a16="http://schemas.microsoft.com/office/drawing/2014/main" id="{00000000-0008-0000-2100-0000A5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8" name="Text Box 2">
          <a:extLst>
            <a:ext uri="{FF2B5EF4-FFF2-40B4-BE49-F238E27FC236}">
              <a16:creationId xmlns:a16="http://schemas.microsoft.com/office/drawing/2014/main" id="{00000000-0008-0000-2100-0000A6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59" name="Text Box 1">
          <a:extLst>
            <a:ext uri="{FF2B5EF4-FFF2-40B4-BE49-F238E27FC236}">
              <a16:creationId xmlns:a16="http://schemas.microsoft.com/office/drawing/2014/main" id="{00000000-0008-0000-2100-0000A7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0" name="Text Box 2">
          <a:extLst>
            <a:ext uri="{FF2B5EF4-FFF2-40B4-BE49-F238E27FC236}">
              <a16:creationId xmlns:a16="http://schemas.microsoft.com/office/drawing/2014/main" id="{00000000-0008-0000-2100-0000A8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1" name="Text Box 3">
          <a:extLst>
            <a:ext uri="{FF2B5EF4-FFF2-40B4-BE49-F238E27FC236}">
              <a16:creationId xmlns:a16="http://schemas.microsoft.com/office/drawing/2014/main" id="{00000000-0008-0000-2100-0000A9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2" name="Text Box 4">
          <a:extLst>
            <a:ext uri="{FF2B5EF4-FFF2-40B4-BE49-F238E27FC236}">
              <a16:creationId xmlns:a16="http://schemas.microsoft.com/office/drawing/2014/main" id="{00000000-0008-0000-2100-0000AA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3" name="Text Box 5">
          <a:extLst>
            <a:ext uri="{FF2B5EF4-FFF2-40B4-BE49-F238E27FC236}">
              <a16:creationId xmlns:a16="http://schemas.microsoft.com/office/drawing/2014/main" id="{00000000-0008-0000-2100-0000AB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4" name="Text Box 6">
          <a:extLst>
            <a:ext uri="{FF2B5EF4-FFF2-40B4-BE49-F238E27FC236}">
              <a16:creationId xmlns:a16="http://schemas.microsoft.com/office/drawing/2014/main" id="{00000000-0008-0000-2100-0000AC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5" name="Text Box 8">
          <a:extLst>
            <a:ext uri="{FF2B5EF4-FFF2-40B4-BE49-F238E27FC236}">
              <a16:creationId xmlns:a16="http://schemas.microsoft.com/office/drawing/2014/main" id="{00000000-0008-0000-2100-0000AD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6" name="Text Box 9">
          <a:extLst>
            <a:ext uri="{FF2B5EF4-FFF2-40B4-BE49-F238E27FC236}">
              <a16:creationId xmlns:a16="http://schemas.microsoft.com/office/drawing/2014/main" id="{00000000-0008-0000-2100-0000AE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7" name="Text Box 10">
          <a:extLst>
            <a:ext uri="{FF2B5EF4-FFF2-40B4-BE49-F238E27FC236}">
              <a16:creationId xmlns:a16="http://schemas.microsoft.com/office/drawing/2014/main" id="{00000000-0008-0000-2100-0000AF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8" name="Text Box 1">
          <a:extLst>
            <a:ext uri="{FF2B5EF4-FFF2-40B4-BE49-F238E27FC236}">
              <a16:creationId xmlns:a16="http://schemas.microsoft.com/office/drawing/2014/main" id="{00000000-0008-0000-2100-0000B0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69" name="Text Box 2">
          <a:extLst>
            <a:ext uri="{FF2B5EF4-FFF2-40B4-BE49-F238E27FC236}">
              <a16:creationId xmlns:a16="http://schemas.microsoft.com/office/drawing/2014/main" id="{00000000-0008-0000-2100-0000B1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0" name="Text Box 1">
          <a:extLst>
            <a:ext uri="{FF2B5EF4-FFF2-40B4-BE49-F238E27FC236}">
              <a16:creationId xmlns:a16="http://schemas.microsoft.com/office/drawing/2014/main" id="{00000000-0008-0000-2100-0000B2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1" name="Text Box 2">
          <a:extLst>
            <a:ext uri="{FF2B5EF4-FFF2-40B4-BE49-F238E27FC236}">
              <a16:creationId xmlns:a16="http://schemas.microsoft.com/office/drawing/2014/main" id="{00000000-0008-0000-2100-0000B3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2" name="Text Box 3">
          <a:extLst>
            <a:ext uri="{FF2B5EF4-FFF2-40B4-BE49-F238E27FC236}">
              <a16:creationId xmlns:a16="http://schemas.microsoft.com/office/drawing/2014/main" id="{00000000-0008-0000-2100-0000B4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3" name="Text Box 4">
          <a:extLst>
            <a:ext uri="{FF2B5EF4-FFF2-40B4-BE49-F238E27FC236}">
              <a16:creationId xmlns:a16="http://schemas.microsoft.com/office/drawing/2014/main" id="{00000000-0008-0000-2100-0000B5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4" name="Text Box 5">
          <a:extLst>
            <a:ext uri="{FF2B5EF4-FFF2-40B4-BE49-F238E27FC236}">
              <a16:creationId xmlns:a16="http://schemas.microsoft.com/office/drawing/2014/main" id="{00000000-0008-0000-2100-0000B6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5" name="Text Box 6">
          <a:extLst>
            <a:ext uri="{FF2B5EF4-FFF2-40B4-BE49-F238E27FC236}">
              <a16:creationId xmlns:a16="http://schemas.microsoft.com/office/drawing/2014/main" id="{00000000-0008-0000-2100-0000B7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6" name="Text Box 8">
          <a:extLst>
            <a:ext uri="{FF2B5EF4-FFF2-40B4-BE49-F238E27FC236}">
              <a16:creationId xmlns:a16="http://schemas.microsoft.com/office/drawing/2014/main" id="{00000000-0008-0000-2100-0000B8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7" name="Text Box 9">
          <a:extLst>
            <a:ext uri="{FF2B5EF4-FFF2-40B4-BE49-F238E27FC236}">
              <a16:creationId xmlns:a16="http://schemas.microsoft.com/office/drawing/2014/main" id="{00000000-0008-0000-2100-0000B9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78" name="Text Box 10">
          <a:extLst>
            <a:ext uri="{FF2B5EF4-FFF2-40B4-BE49-F238E27FC236}">
              <a16:creationId xmlns:a16="http://schemas.microsoft.com/office/drawing/2014/main" id="{00000000-0008-0000-2100-0000BA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42333</xdr:rowOff>
    </xdr:from>
    <xdr:ext cx="114300" cy="285750"/>
    <xdr:sp macro="" textlink="">
      <xdr:nvSpPr>
        <xdr:cNvPr id="1979" name="Text Box 1">
          <a:extLst>
            <a:ext uri="{FF2B5EF4-FFF2-40B4-BE49-F238E27FC236}">
              <a16:creationId xmlns:a16="http://schemas.microsoft.com/office/drawing/2014/main" id="{00000000-0008-0000-2100-0000BB070000}"/>
            </a:ext>
          </a:extLst>
        </xdr:cNvPr>
        <xdr:cNvSpPr txBox="1">
          <a:spLocks noChangeArrowheads="1"/>
        </xdr:cNvSpPr>
      </xdr:nvSpPr>
      <xdr:spPr bwMode="auto">
        <a:xfrm>
          <a:off x="5623560" y="936921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1980" name="Text Box 8">
          <a:extLst>
            <a:ext uri="{FF2B5EF4-FFF2-40B4-BE49-F238E27FC236}">
              <a16:creationId xmlns:a16="http://schemas.microsoft.com/office/drawing/2014/main" id="{00000000-0008-0000-2100-0000BC07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1981" name="Text Box 8">
          <a:extLst>
            <a:ext uri="{FF2B5EF4-FFF2-40B4-BE49-F238E27FC236}">
              <a16:creationId xmlns:a16="http://schemas.microsoft.com/office/drawing/2014/main" id="{00000000-0008-0000-2100-0000BD07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2" name="Text Box 1">
          <a:extLst>
            <a:ext uri="{FF2B5EF4-FFF2-40B4-BE49-F238E27FC236}">
              <a16:creationId xmlns:a16="http://schemas.microsoft.com/office/drawing/2014/main" id="{00000000-0008-0000-2100-0000BE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3" name="Text Box 2">
          <a:extLst>
            <a:ext uri="{FF2B5EF4-FFF2-40B4-BE49-F238E27FC236}">
              <a16:creationId xmlns:a16="http://schemas.microsoft.com/office/drawing/2014/main" id="{00000000-0008-0000-2100-0000BF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4" name="Text Box 3">
          <a:extLst>
            <a:ext uri="{FF2B5EF4-FFF2-40B4-BE49-F238E27FC236}">
              <a16:creationId xmlns:a16="http://schemas.microsoft.com/office/drawing/2014/main" id="{00000000-0008-0000-2100-0000C0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5" name="Text Box 4">
          <a:extLst>
            <a:ext uri="{FF2B5EF4-FFF2-40B4-BE49-F238E27FC236}">
              <a16:creationId xmlns:a16="http://schemas.microsoft.com/office/drawing/2014/main" id="{00000000-0008-0000-2100-0000C1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6" name="Text Box 5">
          <a:extLst>
            <a:ext uri="{FF2B5EF4-FFF2-40B4-BE49-F238E27FC236}">
              <a16:creationId xmlns:a16="http://schemas.microsoft.com/office/drawing/2014/main" id="{00000000-0008-0000-2100-0000C2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7" name="Text Box 6">
          <a:extLst>
            <a:ext uri="{FF2B5EF4-FFF2-40B4-BE49-F238E27FC236}">
              <a16:creationId xmlns:a16="http://schemas.microsoft.com/office/drawing/2014/main" id="{00000000-0008-0000-2100-0000C3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8" name="Text Box 8">
          <a:extLst>
            <a:ext uri="{FF2B5EF4-FFF2-40B4-BE49-F238E27FC236}">
              <a16:creationId xmlns:a16="http://schemas.microsoft.com/office/drawing/2014/main" id="{00000000-0008-0000-2100-0000C4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89" name="Text Box 9">
          <a:extLst>
            <a:ext uri="{FF2B5EF4-FFF2-40B4-BE49-F238E27FC236}">
              <a16:creationId xmlns:a16="http://schemas.microsoft.com/office/drawing/2014/main" id="{00000000-0008-0000-2100-0000C5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0" name="Text Box 10">
          <a:extLst>
            <a:ext uri="{FF2B5EF4-FFF2-40B4-BE49-F238E27FC236}">
              <a16:creationId xmlns:a16="http://schemas.microsoft.com/office/drawing/2014/main" id="{00000000-0008-0000-2100-0000C6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1" name="Text Box 1">
          <a:extLst>
            <a:ext uri="{FF2B5EF4-FFF2-40B4-BE49-F238E27FC236}">
              <a16:creationId xmlns:a16="http://schemas.microsoft.com/office/drawing/2014/main" id="{00000000-0008-0000-2100-0000C7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2" name="Text Box 2">
          <a:extLst>
            <a:ext uri="{FF2B5EF4-FFF2-40B4-BE49-F238E27FC236}">
              <a16:creationId xmlns:a16="http://schemas.microsoft.com/office/drawing/2014/main" id="{00000000-0008-0000-2100-0000C8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1993" name="Text Box 8">
          <a:extLst>
            <a:ext uri="{FF2B5EF4-FFF2-40B4-BE49-F238E27FC236}">
              <a16:creationId xmlns:a16="http://schemas.microsoft.com/office/drawing/2014/main" id="{00000000-0008-0000-2100-0000C907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4" name="Text Box 1">
          <a:extLst>
            <a:ext uri="{FF2B5EF4-FFF2-40B4-BE49-F238E27FC236}">
              <a16:creationId xmlns:a16="http://schemas.microsoft.com/office/drawing/2014/main" id="{00000000-0008-0000-2100-0000CA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5" name="Text Box 2">
          <a:extLst>
            <a:ext uri="{FF2B5EF4-FFF2-40B4-BE49-F238E27FC236}">
              <a16:creationId xmlns:a16="http://schemas.microsoft.com/office/drawing/2014/main" id="{00000000-0008-0000-2100-0000CB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6" name="Text Box 3">
          <a:extLst>
            <a:ext uri="{FF2B5EF4-FFF2-40B4-BE49-F238E27FC236}">
              <a16:creationId xmlns:a16="http://schemas.microsoft.com/office/drawing/2014/main" id="{00000000-0008-0000-2100-0000CC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7" name="Text Box 4">
          <a:extLst>
            <a:ext uri="{FF2B5EF4-FFF2-40B4-BE49-F238E27FC236}">
              <a16:creationId xmlns:a16="http://schemas.microsoft.com/office/drawing/2014/main" id="{00000000-0008-0000-2100-0000CD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8" name="Text Box 5">
          <a:extLst>
            <a:ext uri="{FF2B5EF4-FFF2-40B4-BE49-F238E27FC236}">
              <a16:creationId xmlns:a16="http://schemas.microsoft.com/office/drawing/2014/main" id="{00000000-0008-0000-2100-0000CE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1999" name="Text Box 6">
          <a:extLst>
            <a:ext uri="{FF2B5EF4-FFF2-40B4-BE49-F238E27FC236}">
              <a16:creationId xmlns:a16="http://schemas.microsoft.com/office/drawing/2014/main" id="{00000000-0008-0000-2100-0000CF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0" name="Text Box 8">
          <a:extLst>
            <a:ext uri="{FF2B5EF4-FFF2-40B4-BE49-F238E27FC236}">
              <a16:creationId xmlns:a16="http://schemas.microsoft.com/office/drawing/2014/main" id="{00000000-0008-0000-2100-0000D0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1" name="Text Box 9">
          <a:extLst>
            <a:ext uri="{FF2B5EF4-FFF2-40B4-BE49-F238E27FC236}">
              <a16:creationId xmlns:a16="http://schemas.microsoft.com/office/drawing/2014/main" id="{00000000-0008-0000-2100-0000D1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2" name="Text Box 10">
          <a:extLst>
            <a:ext uri="{FF2B5EF4-FFF2-40B4-BE49-F238E27FC236}">
              <a16:creationId xmlns:a16="http://schemas.microsoft.com/office/drawing/2014/main" id="{00000000-0008-0000-2100-0000D2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3" name="Text Box 1">
          <a:extLst>
            <a:ext uri="{FF2B5EF4-FFF2-40B4-BE49-F238E27FC236}">
              <a16:creationId xmlns:a16="http://schemas.microsoft.com/office/drawing/2014/main" id="{00000000-0008-0000-2100-0000D3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4" name="Text Box 2">
          <a:extLst>
            <a:ext uri="{FF2B5EF4-FFF2-40B4-BE49-F238E27FC236}">
              <a16:creationId xmlns:a16="http://schemas.microsoft.com/office/drawing/2014/main" id="{00000000-0008-0000-2100-0000D4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2005" name="Text Box 8">
          <a:extLst>
            <a:ext uri="{FF2B5EF4-FFF2-40B4-BE49-F238E27FC236}">
              <a16:creationId xmlns:a16="http://schemas.microsoft.com/office/drawing/2014/main" id="{00000000-0008-0000-2100-0000D507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2006" name="Text Box 8">
          <a:extLst>
            <a:ext uri="{FF2B5EF4-FFF2-40B4-BE49-F238E27FC236}">
              <a16:creationId xmlns:a16="http://schemas.microsoft.com/office/drawing/2014/main" id="{00000000-0008-0000-2100-0000D607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7" name="Text Box 1">
          <a:extLst>
            <a:ext uri="{FF2B5EF4-FFF2-40B4-BE49-F238E27FC236}">
              <a16:creationId xmlns:a16="http://schemas.microsoft.com/office/drawing/2014/main" id="{00000000-0008-0000-2100-0000D7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8" name="Text Box 2">
          <a:extLst>
            <a:ext uri="{FF2B5EF4-FFF2-40B4-BE49-F238E27FC236}">
              <a16:creationId xmlns:a16="http://schemas.microsoft.com/office/drawing/2014/main" id="{00000000-0008-0000-2100-0000D8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09" name="Text Box 3">
          <a:extLst>
            <a:ext uri="{FF2B5EF4-FFF2-40B4-BE49-F238E27FC236}">
              <a16:creationId xmlns:a16="http://schemas.microsoft.com/office/drawing/2014/main" id="{00000000-0008-0000-2100-0000D9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0" name="Text Box 4">
          <a:extLst>
            <a:ext uri="{FF2B5EF4-FFF2-40B4-BE49-F238E27FC236}">
              <a16:creationId xmlns:a16="http://schemas.microsoft.com/office/drawing/2014/main" id="{00000000-0008-0000-2100-0000DA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1" name="Text Box 5">
          <a:extLst>
            <a:ext uri="{FF2B5EF4-FFF2-40B4-BE49-F238E27FC236}">
              <a16:creationId xmlns:a16="http://schemas.microsoft.com/office/drawing/2014/main" id="{00000000-0008-0000-2100-0000DB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2" name="Text Box 6">
          <a:extLst>
            <a:ext uri="{FF2B5EF4-FFF2-40B4-BE49-F238E27FC236}">
              <a16:creationId xmlns:a16="http://schemas.microsoft.com/office/drawing/2014/main" id="{00000000-0008-0000-2100-0000DC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3" name="Text Box 8">
          <a:extLst>
            <a:ext uri="{FF2B5EF4-FFF2-40B4-BE49-F238E27FC236}">
              <a16:creationId xmlns:a16="http://schemas.microsoft.com/office/drawing/2014/main" id="{00000000-0008-0000-2100-0000DD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4" name="Text Box 9">
          <a:extLst>
            <a:ext uri="{FF2B5EF4-FFF2-40B4-BE49-F238E27FC236}">
              <a16:creationId xmlns:a16="http://schemas.microsoft.com/office/drawing/2014/main" id="{00000000-0008-0000-2100-0000DE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5" name="Text Box 10">
          <a:extLst>
            <a:ext uri="{FF2B5EF4-FFF2-40B4-BE49-F238E27FC236}">
              <a16:creationId xmlns:a16="http://schemas.microsoft.com/office/drawing/2014/main" id="{00000000-0008-0000-2100-0000DF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6" name="Text Box 1">
          <a:extLst>
            <a:ext uri="{FF2B5EF4-FFF2-40B4-BE49-F238E27FC236}">
              <a16:creationId xmlns:a16="http://schemas.microsoft.com/office/drawing/2014/main" id="{00000000-0008-0000-2100-0000E0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7" name="Text Box 2">
          <a:extLst>
            <a:ext uri="{FF2B5EF4-FFF2-40B4-BE49-F238E27FC236}">
              <a16:creationId xmlns:a16="http://schemas.microsoft.com/office/drawing/2014/main" id="{00000000-0008-0000-2100-0000E1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52</xdr:row>
      <xdr:rowOff>0</xdr:rowOff>
    </xdr:from>
    <xdr:ext cx="114300" cy="285750"/>
    <xdr:sp macro="" textlink="">
      <xdr:nvSpPr>
        <xdr:cNvPr id="2018" name="Text Box 8">
          <a:extLst>
            <a:ext uri="{FF2B5EF4-FFF2-40B4-BE49-F238E27FC236}">
              <a16:creationId xmlns:a16="http://schemas.microsoft.com/office/drawing/2014/main" id="{00000000-0008-0000-2100-0000E2070000}"/>
            </a:ext>
          </a:extLst>
        </xdr:cNvPr>
        <xdr:cNvSpPr txBox="1">
          <a:spLocks noChangeArrowheads="1"/>
        </xdr:cNvSpPr>
      </xdr:nvSpPr>
      <xdr:spPr bwMode="auto">
        <a:xfrm>
          <a:off x="5623560" y="95097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19" name="Text Box 1">
          <a:extLst>
            <a:ext uri="{FF2B5EF4-FFF2-40B4-BE49-F238E27FC236}">
              <a16:creationId xmlns:a16="http://schemas.microsoft.com/office/drawing/2014/main" id="{00000000-0008-0000-2100-0000E3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0" name="Text Box 2">
          <a:extLst>
            <a:ext uri="{FF2B5EF4-FFF2-40B4-BE49-F238E27FC236}">
              <a16:creationId xmlns:a16="http://schemas.microsoft.com/office/drawing/2014/main" id="{00000000-0008-0000-2100-0000E4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1" name="Text Box 3">
          <a:extLst>
            <a:ext uri="{FF2B5EF4-FFF2-40B4-BE49-F238E27FC236}">
              <a16:creationId xmlns:a16="http://schemas.microsoft.com/office/drawing/2014/main" id="{00000000-0008-0000-2100-0000E5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2" name="Text Box 4">
          <a:extLst>
            <a:ext uri="{FF2B5EF4-FFF2-40B4-BE49-F238E27FC236}">
              <a16:creationId xmlns:a16="http://schemas.microsoft.com/office/drawing/2014/main" id="{00000000-0008-0000-2100-0000E6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3" name="Text Box 5">
          <a:extLst>
            <a:ext uri="{FF2B5EF4-FFF2-40B4-BE49-F238E27FC236}">
              <a16:creationId xmlns:a16="http://schemas.microsoft.com/office/drawing/2014/main" id="{00000000-0008-0000-2100-0000E7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4" name="Text Box 6">
          <a:extLst>
            <a:ext uri="{FF2B5EF4-FFF2-40B4-BE49-F238E27FC236}">
              <a16:creationId xmlns:a16="http://schemas.microsoft.com/office/drawing/2014/main" id="{00000000-0008-0000-2100-0000E8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5" name="Text Box 8">
          <a:extLst>
            <a:ext uri="{FF2B5EF4-FFF2-40B4-BE49-F238E27FC236}">
              <a16:creationId xmlns:a16="http://schemas.microsoft.com/office/drawing/2014/main" id="{00000000-0008-0000-2100-0000E9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6" name="Text Box 9">
          <a:extLst>
            <a:ext uri="{FF2B5EF4-FFF2-40B4-BE49-F238E27FC236}">
              <a16:creationId xmlns:a16="http://schemas.microsoft.com/office/drawing/2014/main" id="{00000000-0008-0000-2100-0000EA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0</xdr:rowOff>
    </xdr:from>
    <xdr:ext cx="114300" cy="285750"/>
    <xdr:sp macro="" textlink="">
      <xdr:nvSpPr>
        <xdr:cNvPr id="2027" name="Text Box 10">
          <a:extLst>
            <a:ext uri="{FF2B5EF4-FFF2-40B4-BE49-F238E27FC236}">
              <a16:creationId xmlns:a16="http://schemas.microsoft.com/office/drawing/2014/main" id="{00000000-0008-0000-2100-0000EB070000}"/>
            </a:ext>
          </a:extLst>
        </xdr:cNvPr>
        <xdr:cNvSpPr txBox="1">
          <a:spLocks noChangeArrowheads="1"/>
        </xdr:cNvSpPr>
      </xdr:nvSpPr>
      <xdr:spPr bwMode="auto">
        <a:xfrm>
          <a:off x="5623560" y="93268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51</xdr:row>
      <xdr:rowOff>42333</xdr:rowOff>
    </xdr:from>
    <xdr:ext cx="114300" cy="285750"/>
    <xdr:sp macro="" textlink="">
      <xdr:nvSpPr>
        <xdr:cNvPr id="2028" name="Text Box 1">
          <a:extLst>
            <a:ext uri="{FF2B5EF4-FFF2-40B4-BE49-F238E27FC236}">
              <a16:creationId xmlns:a16="http://schemas.microsoft.com/office/drawing/2014/main" id="{00000000-0008-0000-2100-0000EC070000}"/>
            </a:ext>
          </a:extLst>
        </xdr:cNvPr>
        <xdr:cNvSpPr txBox="1">
          <a:spLocks noChangeArrowheads="1"/>
        </xdr:cNvSpPr>
      </xdr:nvSpPr>
      <xdr:spPr bwMode="auto">
        <a:xfrm>
          <a:off x="5623560" y="936921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29" name="Text Box 1">
          <a:extLst>
            <a:ext uri="{FF2B5EF4-FFF2-40B4-BE49-F238E27FC236}">
              <a16:creationId xmlns:a16="http://schemas.microsoft.com/office/drawing/2014/main" id="{00000000-0008-0000-2100-0000ED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0" name="Text Box 2">
          <a:extLst>
            <a:ext uri="{FF2B5EF4-FFF2-40B4-BE49-F238E27FC236}">
              <a16:creationId xmlns:a16="http://schemas.microsoft.com/office/drawing/2014/main" id="{00000000-0008-0000-2100-0000EE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1" name="Text Box 3">
          <a:extLst>
            <a:ext uri="{FF2B5EF4-FFF2-40B4-BE49-F238E27FC236}">
              <a16:creationId xmlns:a16="http://schemas.microsoft.com/office/drawing/2014/main" id="{00000000-0008-0000-2100-0000EF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2" name="Text Box 4">
          <a:extLst>
            <a:ext uri="{FF2B5EF4-FFF2-40B4-BE49-F238E27FC236}">
              <a16:creationId xmlns:a16="http://schemas.microsoft.com/office/drawing/2014/main" id="{00000000-0008-0000-2100-0000F0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3" name="Text Box 5">
          <a:extLst>
            <a:ext uri="{FF2B5EF4-FFF2-40B4-BE49-F238E27FC236}">
              <a16:creationId xmlns:a16="http://schemas.microsoft.com/office/drawing/2014/main" id="{00000000-0008-0000-2100-0000F1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4" name="Text Box 6">
          <a:extLst>
            <a:ext uri="{FF2B5EF4-FFF2-40B4-BE49-F238E27FC236}">
              <a16:creationId xmlns:a16="http://schemas.microsoft.com/office/drawing/2014/main" id="{00000000-0008-0000-2100-0000F2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5" name="Text Box 8">
          <a:extLst>
            <a:ext uri="{FF2B5EF4-FFF2-40B4-BE49-F238E27FC236}">
              <a16:creationId xmlns:a16="http://schemas.microsoft.com/office/drawing/2014/main" id="{00000000-0008-0000-2100-0000F3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6" name="Text Box 9">
          <a:extLst>
            <a:ext uri="{FF2B5EF4-FFF2-40B4-BE49-F238E27FC236}">
              <a16:creationId xmlns:a16="http://schemas.microsoft.com/office/drawing/2014/main" id="{00000000-0008-0000-2100-0000F4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7" name="Text Box 10">
          <a:extLst>
            <a:ext uri="{FF2B5EF4-FFF2-40B4-BE49-F238E27FC236}">
              <a16:creationId xmlns:a16="http://schemas.microsoft.com/office/drawing/2014/main" id="{00000000-0008-0000-2100-0000F5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8" name="Text Box 1">
          <a:extLst>
            <a:ext uri="{FF2B5EF4-FFF2-40B4-BE49-F238E27FC236}">
              <a16:creationId xmlns:a16="http://schemas.microsoft.com/office/drawing/2014/main" id="{00000000-0008-0000-2100-0000F6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39" name="Text Box 2">
          <a:extLst>
            <a:ext uri="{FF2B5EF4-FFF2-40B4-BE49-F238E27FC236}">
              <a16:creationId xmlns:a16="http://schemas.microsoft.com/office/drawing/2014/main" id="{00000000-0008-0000-2100-0000F7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0" name="Text Box 1">
          <a:extLst>
            <a:ext uri="{FF2B5EF4-FFF2-40B4-BE49-F238E27FC236}">
              <a16:creationId xmlns:a16="http://schemas.microsoft.com/office/drawing/2014/main" id="{00000000-0008-0000-2100-0000F8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1" name="Text Box 2">
          <a:extLst>
            <a:ext uri="{FF2B5EF4-FFF2-40B4-BE49-F238E27FC236}">
              <a16:creationId xmlns:a16="http://schemas.microsoft.com/office/drawing/2014/main" id="{00000000-0008-0000-2100-0000F9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2" name="Text Box 3">
          <a:extLst>
            <a:ext uri="{FF2B5EF4-FFF2-40B4-BE49-F238E27FC236}">
              <a16:creationId xmlns:a16="http://schemas.microsoft.com/office/drawing/2014/main" id="{00000000-0008-0000-2100-0000FA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3" name="Text Box 4">
          <a:extLst>
            <a:ext uri="{FF2B5EF4-FFF2-40B4-BE49-F238E27FC236}">
              <a16:creationId xmlns:a16="http://schemas.microsoft.com/office/drawing/2014/main" id="{00000000-0008-0000-2100-0000FB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4" name="Text Box 5">
          <a:extLst>
            <a:ext uri="{FF2B5EF4-FFF2-40B4-BE49-F238E27FC236}">
              <a16:creationId xmlns:a16="http://schemas.microsoft.com/office/drawing/2014/main" id="{00000000-0008-0000-2100-0000FC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5" name="Text Box 6">
          <a:extLst>
            <a:ext uri="{FF2B5EF4-FFF2-40B4-BE49-F238E27FC236}">
              <a16:creationId xmlns:a16="http://schemas.microsoft.com/office/drawing/2014/main" id="{00000000-0008-0000-2100-0000FD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6" name="Text Box 8">
          <a:extLst>
            <a:ext uri="{FF2B5EF4-FFF2-40B4-BE49-F238E27FC236}">
              <a16:creationId xmlns:a16="http://schemas.microsoft.com/office/drawing/2014/main" id="{00000000-0008-0000-2100-0000FE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7" name="Text Box 9">
          <a:extLst>
            <a:ext uri="{FF2B5EF4-FFF2-40B4-BE49-F238E27FC236}">
              <a16:creationId xmlns:a16="http://schemas.microsoft.com/office/drawing/2014/main" id="{00000000-0008-0000-2100-0000FF07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8" name="Text Box 10">
          <a:extLst>
            <a:ext uri="{FF2B5EF4-FFF2-40B4-BE49-F238E27FC236}">
              <a16:creationId xmlns:a16="http://schemas.microsoft.com/office/drawing/2014/main" id="{00000000-0008-0000-2100-000000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49" name="Text Box 1">
          <a:extLst>
            <a:ext uri="{FF2B5EF4-FFF2-40B4-BE49-F238E27FC236}">
              <a16:creationId xmlns:a16="http://schemas.microsoft.com/office/drawing/2014/main" id="{00000000-0008-0000-2100-000001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0" name="Text Box 2">
          <a:extLst>
            <a:ext uri="{FF2B5EF4-FFF2-40B4-BE49-F238E27FC236}">
              <a16:creationId xmlns:a16="http://schemas.microsoft.com/office/drawing/2014/main" id="{00000000-0008-0000-2100-000002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1" name="Text Box 1">
          <a:extLst>
            <a:ext uri="{FF2B5EF4-FFF2-40B4-BE49-F238E27FC236}">
              <a16:creationId xmlns:a16="http://schemas.microsoft.com/office/drawing/2014/main" id="{00000000-0008-0000-2100-000003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2" name="Text Box 2">
          <a:extLst>
            <a:ext uri="{FF2B5EF4-FFF2-40B4-BE49-F238E27FC236}">
              <a16:creationId xmlns:a16="http://schemas.microsoft.com/office/drawing/2014/main" id="{00000000-0008-0000-2100-000004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3" name="Text Box 3">
          <a:extLst>
            <a:ext uri="{FF2B5EF4-FFF2-40B4-BE49-F238E27FC236}">
              <a16:creationId xmlns:a16="http://schemas.microsoft.com/office/drawing/2014/main" id="{00000000-0008-0000-2100-000005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4" name="Text Box 4">
          <a:extLst>
            <a:ext uri="{FF2B5EF4-FFF2-40B4-BE49-F238E27FC236}">
              <a16:creationId xmlns:a16="http://schemas.microsoft.com/office/drawing/2014/main" id="{00000000-0008-0000-2100-000006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5" name="Text Box 5">
          <a:extLst>
            <a:ext uri="{FF2B5EF4-FFF2-40B4-BE49-F238E27FC236}">
              <a16:creationId xmlns:a16="http://schemas.microsoft.com/office/drawing/2014/main" id="{00000000-0008-0000-2100-000007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6" name="Text Box 6">
          <a:extLst>
            <a:ext uri="{FF2B5EF4-FFF2-40B4-BE49-F238E27FC236}">
              <a16:creationId xmlns:a16="http://schemas.microsoft.com/office/drawing/2014/main" id="{00000000-0008-0000-2100-000008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7" name="Text Box 8">
          <a:extLst>
            <a:ext uri="{FF2B5EF4-FFF2-40B4-BE49-F238E27FC236}">
              <a16:creationId xmlns:a16="http://schemas.microsoft.com/office/drawing/2014/main" id="{00000000-0008-0000-2100-000009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8" name="Text Box 9">
          <a:extLst>
            <a:ext uri="{FF2B5EF4-FFF2-40B4-BE49-F238E27FC236}">
              <a16:creationId xmlns:a16="http://schemas.microsoft.com/office/drawing/2014/main" id="{00000000-0008-0000-2100-00000A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59" name="Text Box 10">
          <a:extLst>
            <a:ext uri="{FF2B5EF4-FFF2-40B4-BE49-F238E27FC236}">
              <a16:creationId xmlns:a16="http://schemas.microsoft.com/office/drawing/2014/main" id="{00000000-0008-0000-2100-00000B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0" name="Text Box 1">
          <a:extLst>
            <a:ext uri="{FF2B5EF4-FFF2-40B4-BE49-F238E27FC236}">
              <a16:creationId xmlns:a16="http://schemas.microsoft.com/office/drawing/2014/main" id="{00000000-0008-0000-2100-00000C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1" name="Text Box 2">
          <a:extLst>
            <a:ext uri="{FF2B5EF4-FFF2-40B4-BE49-F238E27FC236}">
              <a16:creationId xmlns:a16="http://schemas.microsoft.com/office/drawing/2014/main" id="{00000000-0008-0000-2100-00000D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2" name="Text Box 1">
          <a:extLst>
            <a:ext uri="{FF2B5EF4-FFF2-40B4-BE49-F238E27FC236}">
              <a16:creationId xmlns:a16="http://schemas.microsoft.com/office/drawing/2014/main" id="{00000000-0008-0000-2100-00000E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3" name="Text Box 2">
          <a:extLst>
            <a:ext uri="{FF2B5EF4-FFF2-40B4-BE49-F238E27FC236}">
              <a16:creationId xmlns:a16="http://schemas.microsoft.com/office/drawing/2014/main" id="{00000000-0008-0000-2100-00000F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4" name="Text Box 3">
          <a:extLst>
            <a:ext uri="{FF2B5EF4-FFF2-40B4-BE49-F238E27FC236}">
              <a16:creationId xmlns:a16="http://schemas.microsoft.com/office/drawing/2014/main" id="{00000000-0008-0000-2100-000010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5" name="Text Box 4">
          <a:extLst>
            <a:ext uri="{FF2B5EF4-FFF2-40B4-BE49-F238E27FC236}">
              <a16:creationId xmlns:a16="http://schemas.microsoft.com/office/drawing/2014/main" id="{00000000-0008-0000-2100-000011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6" name="Text Box 5">
          <a:extLst>
            <a:ext uri="{FF2B5EF4-FFF2-40B4-BE49-F238E27FC236}">
              <a16:creationId xmlns:a16="http://schemas.microsoft.com/office/drawing/2014/main" id="{00000000-0008-0000-2100-000012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7" name="Text Box 6">
          <a:extLst>
            <a:ext uri="{FF2B5EF4-FFF2-40B4-BE49-F238E27FC236}">
              <a16:creationId xmlns:a16="http://schemas.microsoft.com/office/drawing/2014/main" id="{00000000-0008-0000-2100-000013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8" name="Text Box 8">
          <a:extLst>
            <a:ext uri="{FF2B5EF4-FFF2-40B4-BE49-F238E27FC236}">
              <a16:creationId xmlns:a16="http://schemas.microsoft.com/office/drawing/2014/main" id="{00000000-0008-0000-2100-000014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69" name="Text Box 9">
          <a:extLst>
            <a:ext uri="{FF2B5EF4-FFF2-40B4-BE49-F238E27FC236}">
              <a16:creationId xmlns:a16="http://schemas.microsoft.com/office/drawing/2014/main" id="{00000000-0008-0000-2100-000015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0" name="Text Box 10">
          <a:extLst>
            <a:ext uri="{FF2B5EF4-FFF2-40B4-BE49-F238E27FC236}">
              <a16:creationId xmlns:a16="http://schemas.microsoft.com/office/drawing/2014/main" id="{00000000-0008-0000-2100-000016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1" name="Text Box 1">
          <a:extLst>
            <a:ext uri="{FF2B5EF4-FFF2-40B4-BE49-F238E27FC236}">
              <a16:creationId xmlns:a16="http://schemas.microsoft.com/office/drawing/2014/main" id="{00000000-0008-0000-2100-000017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2" name="Text Box 2">
          <a:extLst>
            <a:ext uri="{FF2B5EF4-FFF2-40B4-BE49-F238E27FC236}">
              <a16:creationId xmlns:a16="http://schemas.microsoft.com/office/drawing/2014/main" id="{00000000-0008-0000-2100-000018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3" name="Text Box 1">
          <a:extLst>
            <a:ext uri="{FF2B5EF4-FFF2-40B4-BE49-F238E27FC236}">
              <a16:creationId xmlns:a16="http://schemas.microsoft.com/office/drawing/2014/main" id="{00000000-0008-0000-2100-000019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4" name="Text Box 2">
          <a:extLst>
            <a:ext uri="{FF2B5EF4-FFF2-40B4-BE49-F238E27FC236}">
              <a16:creationId xmlns:a16="http://schemas.microsoft.com/office/drawing/2014/main" id="{00000000-0008-0000-2100-00001A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5" name="Text Box 3">
          <a:extLst>
            <a:ext uri="{FF2B5EF4-FFF2-40B4-BE49-F238E27FC236}">
              <a16:creationId xmlns:a16="http://schemas.microsoft.com/office/drawing/2014/main" id="{00000000-0008-0000-2100-00001B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6" name="Text Box 4">
          <a:extLst>
            <a:ext uri="{FF2B5EF4-FFF2-40B4-BE49-F238E27FC236}">
              <a16:creationId xmlns:a16="http://schemas.microsoft.com/office/drawing/2014/main" id="{00000000-0008-0000-2100-00001C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7" name="Text Box 5">
          <a:extLst>
            <a:ext uri="{FF2B5EF4-FFF2-40B4-BE49-F238E27FC236}">
              <a16:creationId xmlns:a16="http://schemas.microsoft.com/office/drawing/2014/main" id="{00000000-0008-0000-2100-00001D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8" name="Text Box 6">
          <a:extLst>
            <a:ext uri="{FF2B5EF4-FFF2-40B4-BE49-F238E27FC236}">
              <a16:creationId xmlns:a16="http://schemas.microsoft.com/office/drawing/2014/main" id="{00000000-0008-0000-2100-00001E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79" name="Text Box 8">
          <a:extLst>
            <a:ext uri="{FF2B5EF4-FFF2-40B4-BE49-F238E27FC236}">
              <a16:creationId xmlns:a16="http://schemas.microsoft.com/office/drawing/2014/main" id="{00000000-0008-0000-2100-00001F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0" name="Text Box 9">
          <a:extLst>
            <a:ext uri="{FF2B5EF4-FFF2-40B4-BE49-F238E27FC236}">
              <a16:creationId xmlns:a16="http://schemas.microsoft.com/office/drawing/2014/main" id="{00000000-0008-0000-2100-000020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1" name="Text Box 10">
          <a:extLst>
            <a:ext uri="{FF2B5EF4-FFF2-40B4-BE49-F238E27FC236}">
              <a16:creationId xmlns:a16="http://schemas.microsoft.com/office/drawing/2014/main" id="{00000000-0008-0000-2100-000021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2" name="Text Box 1">
          <a:extLst>
            <a:ext uri="{FF2B5EF4-FFF2-40B4-BE49-F238E27FC236}">
              <a16:creationId xmlns:a16="http://schemas.microsoft.com/office/drawing/2014/main" id="{00000000-0008-0000-2100-000022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3" name="Text Box 2">
          <a:extLst>
            <a:ext uri="{FF2B5EF4-FFF2-40B4-BE49-F238E27FC236}">
              <a16:creationId xmlns:a16="http://schemas.microsoft.com/office/drawing/2014/main" id="{00000000-0008-0000-2100-000023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4" name="Text Box 1">
          <a:extLst>
            <a:ext uri="{FF2B5EF4-FFF2-40B4-BE49-F238E27FC236}">
              <a16:creationId xmlns:a16="http://schemas.microsoft.com/office/drawing/2014/main" id="{00000000-0008-0000-2100-000024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5" name="Text Box 2">
          <a:extLst>
            <a:ext uri="{FF2B5EF4-FFF2-40B4-BE49-F238E27FC236}">
              <a16:creationId xmlns:a16="http://schemas.microsoft.com/office/drawing/2014/main" id="{00000000-0008-0000-2100-000025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6" name="Text Box 3">
          <a:extLst>
            <a:ext uri="{FF2B5EF4-FFF2-40B4-BE49-F238E27FC236}">
              <a16:creationId xmlns:a16="http://schemas.microsoft.com/office/drawing/2014/main" id="{00000000-0008-0000-2100-000026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7" name="Text Box 4">
          <a:extLst>
            <a:ext uri="{FF2B5EF4-FFF2-40B4-BE49-F238E27FC236}">
              <a16:creationId xmlns:a16="http://schemas.microsoft.com/office/drawing/2014/main" id="{00000000-0008-0000-2100-000027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8" name="Text Box 5">
          <a:extLst>
            <a:ext uri="{FF2B5EF4-FFF2-40B4-BE49-F238E27FC236}">
              <a16:creationId xmlns:a16="http://schemas.microsoft.com/office/drawing/2014/main" id="{00000000-0008-0000-2100-000028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89" name="Text Box 6">
          <a:extLst>
            <a:ext uri="{FF2B5EF4-FFF2-40B4-BE49-F238E27FC236}">
              <a16:creationId xmlns:a16="http://schemas.microsoft.com/office/drawing/2014/main" id="{00000000-0008-0000-2100-000029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90" name="Text Box 8">
          <a:extLst>
            <a:ext uri="{FF2B5EF4-FFF2-40B4-BE49-F238E27FC236}">
              <a16:creationId xmlns:a16="http://schemas.microsoft.com/office/drawing/2014/main" id="{00000000-0008-0000-2100-00002A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91" name="Text Box 9">
          <a:extLst>
            <a:ext uri="{FF2B5EF4-FFF2-40B4-BE49-F238E27FC236}">
              <a16:creationId xmlns:a16="http://schemas.microsoft.com/office/drawing/2014/main" id="{00000000-0008-0000-2100-00002B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0</xdr:rowOff>
    </xdr:from>
    <xdr:ext cx="114300" cy="285750"/>
    <xdr:sp macro="" textlink="">
      <xdr:nvSpPr>
        <xdr:cNvPr id="2092" name="Text Box 10">
          <a:extLst>
            <a:ext uri="{FF2B5EF4-FFF2-40B4-BE49-F238E27FC236}">
              <a16:creationId xmlns:a16="http://schemas.microsoft.com/office/drawing/2014/main" id="{00000000-0008-0000-2100-00002C080000}"/>
            </a:ext>
          </a:extLst>
        </xdr:cNvPr>
        <xdr:cNvSpPr txBox="1">
          <a:spLocks noChangeArrowheads="1"/>
        </xdr:cNvSpPr>
      </xdr:nvSpPr>
      <xdr:spPr bwMode="auto">
        <a:xfrm>
          <a:off x="5623560" y="98755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54</xdr:row>
      <xdr:rowOff>42333</xdr:rowOff>
    </xdr:from>
    <xdr:ext cx="114300" cy="285750"/>
    <xdr:sp macro="" textlink="">
      <xdr:nvSpPr>
        <xdr:cNvPr id="2093" name="Text Box 1">
          <a:extLst>
            <a:ext uri="{FF2B5EF4-FFF2-40B4-BE49-F238E27FC236}">
              <a16:creationId xmlns:a16="http://schemas.microsoft.com/office/drawing/2014/main" id="{00000000-0008-0000-2100-00002D080000}"/>
            </a:ext>
          </a:extLst>
        </xdr:cNvPr>
        <xdr:cNvSpPr txBox="1">
          <a:spLocks noChangeArrowheads="1"/>
        </xdr:cNvSpPr>
      </xdr:nvSpPr>
      <xdr:spPr bwMode="auto">
        <a:xfrm>
          <a:off x="5623560" y="9917853"/>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2094" name="Text Box 8">
          <a:extLst>
            <a:ext uri="{FF2B5EF4-FFF2-40B4-BE49-F238E27FC236}">
              <a16:creationId xmlns:a16="http://schemas.microsoft.com/office/drawing/2014/main" id="{00000000-0008-0000-2100-00002E08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095" name="Text Box 1">
          <a:extLst>
            <a:ext uri="{FF2B5EF4-FFF2-40B4-BE49-F238E27FC236}">
              <a16:creationId xmlns:a16="http://schemas.microsoft.com/office/drawing/2014/main" id="{00000000-0008-0000-2100-00002F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096" name="Text Box 2">
          <a:extLst>
            <a:ext uri="{FF2B5EF4-FFF2-40B4-BE49-F238E27FC236}">
              <a16:creationId xmlns:a16="http://schemas.microsoft.com/office/drawing/2014/main" id="{00000000-0008-0000-2100-000030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097" name="Text Box 3">
          <a:extLst>
            <a:ext uri="{FF2B5EF4-FFF2-40B4-BE49-F238E27FC236}">
              <a16:creationId xmlns:a16="http://schemas.microsoft.com/office/drawing/2014/main" id="{00000000-0008-0000-2100-000031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098" name="Text Box 4">
          <a:extLst>
            <a:ext uri="{FF2B5EF4-FFF2-40B4-BE49-F238E27FC236}">
              <a16:creationId xmlns:a16="http://schemas.microsoft.com/office/drawing/2014/main" id="{00000000-0008-0000-2100-000032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099" name="Text Box 5">
          <a:extLst>
            <a:ext uri="{FF2B5EF4-FFF2-40B4-BE49-F238E27FC236}">
              <a16:creationId xmlns:a16="http://schemas.microsoft.com/office/drawing/2014/main" id="{00000000-0008-0000-2100-000033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0" name="Text Box 6">
          <a:extLst>
            <a:ext uri="{FF2B5EF4-FFF2-40B4-BE49-F238E27FC236}">
              <a16:creationId xmlns:a16="http://schemas.microsoft.com/office/drawing/2014/main" id="{00000000-0008-0000-2100-000034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1" name="Text Box 8">
          <a:extLst>
            <a:ext uri="{FF2B5EF4-FFF2-40B4-BE49-F238E27FC236}">
              <a16:creationId xmlns:a16="http://schemas.microsoft.com/office/drawing/2014/main" id="{00000000-0008-0000-2100-000035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2" name="Text Box 9">
          <a:extLst>
            <a:ext uri="{FF2B5EF4-FFF2-40B4-BE49-F238E27FC236}">
              <a16:creationId xmlns:a16="http://schemas.microsoft.com/office/drawing/2014/main" id="{00000000-0008-0000-2100-000036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3" name="Text Box 10">
          <a:extLst>
            <a:ext uri="{FF2B5EF4-FFF2-40B4-BE49-F238E27FC236}">
              <a16:creationId xmlns:a16="http://schemas.microsoft.com/office/drawing/2014/main" id="{00000000-0008-0000-2100-000037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4" name="Text Box 1">
          <a:extLst>
            <a:ext uri="{FF2B5EF4-FFF2-40B4-BE49-F238E27FC236}">
              <a16:creationId xmlns:a16="http://schemas.microsoft.com/office/drawing/2014/main" id="{00000000-0008-0000-2100-000038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5" name="Text Box 2">
          <a:extLst>
            <a:ext uri="{FF2B5EF4-FFF2-40B4-BE49-F238E27FC236}">
              <a16:creationId xmlns:a16="http://schemas.microsoft.com/office/drawing/2014/main" id="{00000000-0008-0000-2100-000039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6" name="Text Box 8">
          <a:extLst>
            <a:ext uri="{FF2B5EF4-FFF2-40B4-BE49-F238E27FC236}">
              <a16:creationId xmlns:a16="http://schemas.microsoft.com/office/drawing/2014/main" id="{00000000-0008-0000-2100-00003A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7" name="Text Box 8">
          <a:extLst>
            <a:ext uri="{FF2B5EF4-FFF2-40B4-BE49-F238E27FC236}">
              <a16:creationId xmlns:a16="http://schemas.microsoft.com/office/drawing/2014/main" id="{00000000-0008-0000-2100-00003B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8" name="Text Box 8">
          <a:extLst>
            <a:ext uri="{FF2B5EF4-FFF2-40B4-BE49-F238E27FC236}">
              <a16:creationId xmlns:a16="http://schemas.microsoft.com/office/drawing/2014/main" id="{00000000-0008-0000-2100-00003C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09" name="Text Box 8">
          <a:extLst>
            <a:ext uri="{FF2B5EF4-FFF2-40B4-BE49-F238E27FC236}">
              <a16:creationId xmlns:a16="http://schemas.microsoft.com/office/drawing/2014/main" id="{00000000-0008-0000-2100-00003D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2110" name="Text Box 8">
          <a:extLst>
            <a:ext uri="{FF2B5EF4-FFF2-40B4-BE49-F238E27FC236}">
              <a16:creationId xmlns:a16="http://schemas.microsoft.com/office/drawing/2014/main" id="{00000000-0008-0000-2100-00003E08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1" name="Text Box 1">
          <a:extLst>
            <a:ext uri="{FF2B5EF4-FFF2-40B4-BE49-F238E27FC236}">
              <a16:creationId xmlns:a16="http://schemas.microsoft.com/office/drawing/2014/main" id="{00000000-0008-0000-2100-00003F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2" name="Text Box 2">
          <a:extLst>
            <a:ext uri="{FF2B5EF4-FFF2-40B4-BE49-F238E27FC236}">
              <a16:creationId xmlns:a16="http://schemas.microsoft.com/office/drawing/2014/main" id="{00000000-0008-0000-2100-000040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3" name="Text Box 3">
          <a:extLst>
            <a:ext uri="{FF2B5EF4-FFF2-40B4-BE49-F238E27FC236}">
              <a16:creationId xmlns:a16="http://schemas.microsoft.com/office/drawing/2014/main" id="{00000000-0008-0000-2100-000041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4" name="Text Box 4">
          <a:extLst>
            <a:ext uri="{FF2B5EF4-FFF2-40B4-BE49-F238E27FC236}">
              <a16:creationId xmlns:a16="http://schemas.microsoft.com/office/drawing/2014/main" id="{00000000-0008-0000-2100-000042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5" name="Text Box 5">
          <a:extLst>
            <a:ext uri="{FF2B5EF4-FFF2-40B4-BE49-F238E27FC236}">
              <a16:creationId xmlns:a16="http://schemas.microsoft.com/office/drawing/2014/main" id="{00000000-0008-0000-2100-000043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6" name="Text Box 6">
          <a:extLst>
            <a:ext uri="{FF2B5EF4-FFF2-40B4-BE49-F238E27FC236}">
              <a16:creationId xmlns:a16="http://schemas.microsoft.com/office/drawing/2014/main" id="{00000000-0008-0000-2100-000044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7" name="Text Box 8">
          <a:extLst>
            <a:ext uri="{FF2B5EF4-FFF2-40B4-BE49-F238E27FC236}">
              <a16:creationId xmlns:a16="http://schemas.microsoft.com/office/drawing/2014/main" id="{00000000-0008-0000-2100-000045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8" name="Text Box 9">
          <a:extLst>
            <a:ext uri="{FF2B5EF4-FFF2-40B4-BE49-F238E27FC236}">
              <a16:creationId xmlns:a16="http://schemas.microsoft.com/office/drawing/2014/main" id="{00000000-0008-0000-2100-000046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19" name="Text Box 10">
          <a:extLst>
            <a:ext uri="{FF2B5EF4-FFF2-40B4-BE49-F238E27FC236}">
              <a16:creationId xmlns:a16="http://schemas.microsoft.com/office/drawing/2014/main" id="{00000000-0008-0000-2100-000047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20" name="Text Box 1">
          <a:extLst>
            <a:ext uri="{FF2B5EF4-FFF2-40B4-BE49-F238E27FC236}">
              <a16:creationId xmlns:a16="http://schemas.microsoft.com/office/drawing/2014/main" id="{00000000-0008-0000-2100-000048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21" name="Text Box 2">
          <a:extLst>
            <a:ext uri="{FF2B5EF4-FFF2-40B4-BE49-F238E27FC236}">
              <a16:creationId xmlns:a16="http://schemas.microsoft.com/office/drawing/2014/main" id="{00000000-0008-0000-2100-000049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63500</xdr:rowOff>
    </xdr:from>
    <xdr:ext cx="114300" cy="285750"/>
    <xdr:sp macro="" textlink="">
      <xdr:nvSpPr>
        <xdr:cNvPr id="2122" name="Text Box 8">
          <a:extLst>
            <a:ext uri="{FF2B5EF4-FFF2-40B4-BE49-F238E27FC236}">
              <a16:creationId xmlns:a16="http://schemas.microsoft.com/office/drawing/2014/main" id="{00000000-0008-0000-2100-00004A080000}"/>
            </a:ext>
          </a:extLst>
        </xdr:cNvPr>
        <xdr:cNvSpPr txBox="1">
          <a:spLocks noChangeArrowheads="1"/>
        </xdr:cNvSpPr>
      </xdr:nvSpPr>
      <xdr:spPr bwMode="auto">
        <a:xfrm>
          <a:off x="5623560" y="35382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63500</xdr:rowOff>
    </xdr:from>
    <xdr:ext cx="114300" cy="285750"/>
    <xdr:sp macro="" textlink="">
      <xdr:nvSpPr>
        <xdr:cNvPr id="2123" name="Text Box 8">
          <a:extLst>
            <a:ext uri="{FF2B5EF4-FFF2-40B4-BE49-F238E27FC236}">
              <a16:creationId xmlns:a16="http://schemas.microsoft.com/office/drawing/2014/main" id="{00000000-0008-0000-2100-00004B080000}"/>
            </a:ext>
          </a:extLst>
        </xdr:cNvPr>
        <xdr:cNvSpPr txBox="1">
          <a:spLocks noChangeArrowheads="1"/>
        </xdr:cNvSpPr>
      </xdr:nvSpPr>
      <xdr:spPr bwMode="auto">
        <a:xfrm>
          <a:off x="5623560" y="35382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2124" name="Text Box 8">
          <a:extLst>
            <a:ext uri="{FF2B5EF4-FFF2-40B4-BE49-F238E27FC236}">
              <a16:creationId xmlns:a16="http://schemas.microsoft.com/office/drawing/2014/main" id="{00000000-0008-0000-2100-00004C08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25" name="Text Box 1">
          <a:extLst>
            <a:ext uri="{FF2B5EF4-FFF2-40B4-BE49-F238E27FC236}">
              <a16:creationId xmlns:a16="http://schemas.microsoft.com/office/drawing/2014/main" id="{00000000-0008-0000-2100-00004D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26" name="Text Box 2">
          <a:extLst>
            <a:ext uri="{FF2B5EF4-FFF2-40B4-BE49-F238E27FC236}">
              <a16:creationId xmlns:a16="http://schemas.microsoft.com/office/drawing/2014/main" id="{00000000-0008-0000-2100-00004E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27" name="Text Box 3">
          <a:extLst>
            <a:ext uri="{FF2B5EF4-FFF2-40B4-BE49-F238E27FC236}">
              <a16:creationId xmlns:a16="http://schemas.microsoft.com/office/drawing/2014/main" id="{00000000-0008-0000-2100-00004F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28" name="Text Box 4">
          <a:extLst>
            <a:ext uri="{FF2B5EF4-FFF2-40B4-BE49-F238E27FC236}">
              <a16:creationId xmlns:a16="http://schemas.microsoft.com/office/drawing/2014/main" id="{00000000-0008-0000-2100-000050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29" name="Text Box 5">
          <a:extLst>
            <a:ext uri="{FF2B5EF4-FFF2-40B4-BE49-F238E27FC236}">
              <a16:creationId xmlns:a16="http://schemas.microsoft.com/office/drawing/2014/main" id="{00000000-0008-0000-2100-000051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0" name="Text Box 6">
          <a:extLst>
            <a:ext uri="{FF2B5EF4-FFF2-40B4-BE49-F238E27FC236}">
              <a16:creationId xmlns:a16="http://schemas.microsoft.com/office/drawing/2014/main" id="{00000000-0008-0000-2100-000052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1" name="Text Box 8">
          <a:extLst>
            <a:ext uri="{FF2B5EF4-FFF2-40B4-BE49-F238E27FC236}">
              <a16:creationId xmlns:a16="http://schemas.microsoft.com/office/drawing/2014/main" id="{00000000-0008-0000-2100-000053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2" name="Text Box 9">
          <a:extLst>
            <a:ext uri="{FF2B5EF4-FFF2-40B4-BE49-F238E27FC236}">
              <a16:creationId xmlns:a16="http://schemas.microsoft.com/office/drawing/2014/main" id="{00000000-0008-0000-2100-000054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3" name="Text Box 10">
          <a:extLst>
            <a:ext uri="{FF2B5EF4-FFF2-40B4-BE49-F238E27FC236}">
              <a16:creationId xmlns:a16="http://schemas.microsoft.com/office/drawing/2014/main" id="{00000000-0008-0000-2100-000055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4" name="Text Box 1">
          <a:extLst>
            <a:ext uri="{FF2B5EF4-FFF2-40B4-BE49-F238E27FC236}">
              <a16:creationId xmlns:a16="http://schemas.microsoft.com/office/drawing/2014/main" id="{00000000-0008-0000-2100-000056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5" name="Text Box 2">
          <a:extLst>
            <a:ext uri="{FF2B5EF4-FFF2-40B4-BE49-F238E27FC236}">
              <a16:creationId xmlns:a16="http://schemas.microsoft.com/office/drawing/2014/main" id="{00000000-0008-0000-2100-000057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6" name="Text Box 8">
          <a:extLst>
            <a:ext uri="{FF2B5EF4-FFF2-40B4-BE49-F238E27FC236}">
              <a16:creationId xmlns:a16="http://schemas.microsoft.com/office/drawing/2014/main" id="{00000000-0008-0000-2100-000058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7" name="Text Box 8">
          <a:extLst>
            <a:ext uri="{FF2B5EF4-FFF2-40B4-BE49-F238E27FC236}">
              <a16:creationId xmlns:a16="http://schemas.microsoft.com/office/drawing/2014/main" id="{00000000-0008-0000-2100-000059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8" name="Text Box 8">
          <a:extLst>
            <a:ext uri="{FF2B5EF4-FFF2-40B4-BE49-F238E27FC236}">
              <a16:creationId xmlns:a16="http://schemas.microsoft.com/office/drawing/2014/main" id="{00000000-0008-0000-2100-00005A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39" name="Text Box 8">
          <a:extLst>
            <a:ext uri="{FF2B5EF4-FFF2-40B4-BE49-F238E27FC236}">
              <a16:creationId xmlns:a16="http://schemas.microsoft.com/office/drawing/2014/main" id="{00000000-0008-0000-2100-00005B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18</xdr:row>
      <xdr:rowOff>0</xdr:rowOff>
    </xdr:from>
    <xdr:ext cx="114300" cy="285750"/>
    <xdr:sp macro="" textlink="">
      <xdr:nvSpPr>
        <xdr:cNvPr id="2140" name="Text Box 8">
          <a:extLst>
            <a:ext uri="{FF2B5EF4-FFF2-40B4-BE49-F238E27FC236}">
              <a16:creationId xmlns:a16="http://schemas.microsoft.com/office/drawing/2014/main" id="{00000000-0008-0000-2100-00005C080000}"/>
            </a:ext>
          </a:extLst>
        </xdr:cNvPr>
        <xdr:cNvSpPr txBox="1">
          <a:spLocks noChangeArrowheads="1"/>
        </xdr:cNvSpPr>
      </xdr:nvSpPr>
      <xdr:spPr bwMode="auto">
        <a:xfrm>
          <a:off x="5623560" y="32918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1" name="Text Box 1">
          <a:extLst>
            <a:ext uri="{FF2B5EF4-FFF2-40B4-BE49-F238E27FC236}">
              <a16:creationId xmlns:a16="http://schemas.microsoft.com/office/drawing/2014/main" id="{00000000-0008-0000-2100-00005D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2" name="Text Box 2">
          <a:extLst>
            <a:ext uri="{FF2B5EF4-FFF2-40B4-BE49-F238E27FC236}">
              <a16:creationId xmlns:a16="http://schemas.microsoft.com/office/drawing/2014/main" id="{00000000-0008-0000-2100-00005E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3" name="Text Box 3">
          <a:extLst>
            <a:ext uri="{FF2B5EF4-FFF2-40B4-BE49-F238E27FC236}">
              <a16:creationId xmlns:a16="http://schemas.microsoft.com/office/drawing/2014/main" id="{00000000-0008-0000-2100-00005F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4" name="Text Box 4">
          <a:extLst>
            <a:ext uri="{FF2B5EF4-FFF2-40B4-BE49-F238E27FC236}">
              <a16:creationId xmlns:a16="http://schemas.microsoft.com/office/drawing/2014/main" id="{00000000-0008-0000-2100-000060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5" name="Text Box 5">
          <a:extLst>
            <a:ext uri="{FF2B5EF4-FFF2-40B4-BE49-F238E27FC236}">
              <a16:creationId xmlns:a16="http://schemas.microsoft.com/office/drawing/2014/main" id="{00000000-0008-0000-2100-000061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6" name="Text Box 6">
          <a:extLst>
            <a:ext uri="{FF2B5EF4-FFF2-40B4-BE49-F238E27FC236}">
              <a16:creationId xmlns:a16="http://schemas.microsoft.com/office/drawing/2014/main" id="{00000000-0008-0000-2100-000062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7" name="Text Box 8">
          <a:extLst>
            <a:ext uri="{FF2B5EF4-FFF2-40B4-BE49-F238E27FC236}">
              <a16:creationId xmlns:a16="http://schemas.microsoft.com/office/drawing/2014/main" id="{00000000-0008-0000-2100-000063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8" name="Text Box 9">
          <a:extLst>
            <a:ext uri="{FF2B5EF4-FFF2-40B4-BE49-F238E27FC236}">
              <a16:creationId xmlns:a16="http://schemas.microsoft.com/office/drawing/2014/main" id="{00000000-0008-0000-2100-000064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49" name="Text Box 10">
          <a:extLst>
            <a:ext uri="{FF2B5EF4-FFF2-40B4-BE49-F238E27FC236}">
              <a16:creationId xmlns:a16="http://schemas.microsoft.com/office/drawing/2014/main" id="{00000000-0008-0000-2100-000065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50" name="Text Box 1">
          <a:extLst>
            <a:ext uri="{FF2B5EF4-FFF2-40B4-BE49-F238E27FC236}">
              <a16:creationId xmlns:a16="http://schemas.microsoft.com/office/drawing/2014/main" id="{00000000-0008-0000-2100-000066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0</xdr:rowOff>
    </xdr:from>
    <xdr:ext cx="114300" cy="285750"/>
    <xdr:sp macro="" textlink="">
      <xdr:nvSpPr>
        <xdr:cNvPr id="2151" name="Text Box 2">
          <a:extLst>
            <a:ext uri="{FF2B5EF4-FFF2-40B4-BE49-F238E27FC236}">
              <a16:creationId xmlns:a16="http://schemas.microsoft.com/office/drawing/2014/main" id="{00000000-0008-0000-2100-000067080000}"/>
            </a:ext>
          </a:extLst>
        </xdr:cNvPr>
        <xdr:cNvSpPr txBox="1">
          <a:spLocks noChangeArrowheads="1"/>
        </xdr:cNvSpPr>
      </xdr:nvSpPr>
      <xdr:spPr bwMode="auto">
        <a:xfrm>
          <a:off x="5623560" y="3474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63500</xdr:rowOff>
    </xdr:from>
    <xdr:ext cx="114300" cy="285750"/>
    <xdr:sp macro="" textlink="">
      <xdr:nvSpPr>
        <xdr:cNvPr id="2152" name="Text Box 8">
          <a:extLst>
            <a:ext uri="{FF2B5EF4-FFF2-40B4-BE49-F238E27FC236}">
              <a16:creationId xmlns:a16="http://schemas.microsoft.com/office/drawing/2014/main" id="{00000000-0008-0000-2100-000068080000}"/>
            </a:ext>
          </a:extLst>
        </xdr:cNvPr>
        <xdr:cNvSpPr txBox="1">
          <a:spLocks noChangeArrowheads="1"/>
        </xdr:cNvSpPr>
      </xdr:nvSpPr>
      <xdr:spPr bwMode="auto">
        <a:xfrm>
          <a:off x="5623560" y="35382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8</xdr:col>
      <xdr:colOff>0</xdr:colOff>
      <xdr:row>19</xdr:row>
      <xdr:rowOff>63500</xdr:rowOff>
    </xdr:from>
    <xdr:ext cx="114300" cy="285750"/>
    <xdr:sp macro="" textlink="">
      <xdr:nvSpPr>
        <xdr:cNvPr id="2153" name="Text Box 8">
          <a:extLst>
            <a:ext uri="{FF2B5EF4-FFF2-40B4-BE49-F238E27FC236}">
              <a16:creationId xmlns:a16="http://schemas.microsoft.com/office/drawing/2014/main" id="{00000000-0008-0000-2100-000069080000}"/>
            </a:ext>
          </a:extLst>
        </xdr:cNvPr>
        <xdr:cNvSpPr txBox="1">
          <a:spLocks noChangeArrowheads="1"/>
        </xdr:cNvSpPr>
      </xdr:nvSpPr>
      <xdr:spPr bwMode="auto">
        <a:xfrm>
          <a:off x="5623560" y="35382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54" name="Text Box 1">
          <a:extLst>
            <a:ext uri="{FF2B5EF4-FFF2-40B4-BE49-F238E27FC236}">
              <a16:creationId xmlns:a16="http://schemas.microsoft.com/office/drawing/2014/main" id="{00000000-0008-0000-2100-00006A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55" name="Text Box 2">
          <a:extLst>
            <a:ext uri="{FF2B5EF4-FFF2-40B4-BE49-F238E27FC236}">
              <a16:creationId xmlns:a16="http://schemas.microsoft.com/office/drawing/2014/main" id="{00000000-0008-0000-2100-00006B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56" name="Text Box 3">
          <a:extLst>
            <a:ext uri="{FF2B5EF4-FFF2-40B4-BE49-F238E27FC236}">
              <a16:creationId xmlns:a16="http://schemas.microsoft.com/office/drawing/2014/main" id="{00000000-0008-0000-2100-00006C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57" name="Text Box 4">
          <a:extLst>
            <a:ext uri="{FF2B5EF4-FFF2-40B4-BE49-F238E27FC236}">
              <a16:creationId xmlns:a16="http://schemas.microsoft.com/office/drawing/2014/main" id="{00000000-0008-0000-2100-00006D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58" name="Text Box 5">
          <a:extLst>
            <a:ext uri="{FF2B5EF4-FFF2-40B4-BE49-F238E27FC236}">
              <a16:creationId xmlns:a16="http://schemas.microsoft.com/office/drawing/2014/main" id="{00000000-0008-0000-2100-00006E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59" name="Text Box 6">
          <a:extLst>
            <a:ext uri="{FF2B5EF4-FFF2-40B4-BE49-F238E27FC236}">
              <a16:creationId xmlns:a16="http://schemas.microsoft.com/office/drawing/2014/main" id="{00000000-0008-0000-2100-00006F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60" name="Text Box 8">
          <a:extLst>
            <a:ext uri="{FF2B5EF4-FFF2-40B4-BE49-F238E27FC236}">
              <a16:creationId xmlns:a16="http://schemas.microsoft.com/office/drawing/2014/main" id="{00000000-0008-0000-2100-000070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61" name="Text Box 9">
          <a:extLst>
            <a:ext uri="{FF2B5EF4-FFF2-40B4-BE49-F238E27FC236}">
              <a16:creationId xmlns:a16="http://schemas.microsoft.com/office/drawing/2014/main" id="{00000000-0008-0000-2100-000071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62" name="Text Box 10">
          <a:extLst>
            <a:ext uri="{FF2B5EF4-FFF2-40B4-BE49-F238E27FC236}">
              <a16:creationId xmlns:a16="http://schemas.microsoft.com/office/drawing/2014/main" id="{00000000-0008-0000-2100-000072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63" name="Text Box 11">
          <a:extLst>
            <a:ext uri="{FF2B5EF4-FFF2-40B4-BE49-F238E27FC236}">
              <a16:creationId xmlns:a16="http://schemas.microsoft.com/office/drawing/2014/main" id="{00000000-0008-0000-2100-000073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64" name="Text Box 12">
          <a:extLst>
            <a:ext uri="{FF2B5EF4-FFF2-40B4-BE49-F238E27FC236}">
              <a16:creationId xmlns:a16="http://schemas.microsoft.com/office/drawing/2014/main" id="{00000000-0008-0000-2100-000074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65" name="Text Box 1">
          <a:extLst>
            <a:ext uri="{FF2B5EF4-FFF2-40B4-BE49-F238E27FC236}">
              <a16:creationId xmlns:a16="http://schemas.microsoft.com/office/drawing/2014/main" id="{00000000-0008-0000-2100-000075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66" name="Text Box 2">
          <a:extLst>
            <a:ext uri="{FF2B5EF4-FFF2-40B4-BE49-F238E27FC236}">
              <a16:creationId xmlns:a16="http://schemas.microsoft.com/office/drawing/2014/main" id="{00000000-0008-0000-2100-000076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67" name="Text Box 1">
          <a:extLst>
            <a:ext uri="{FF2B5EF4-FFF2-40B4-BE49-F238E27FC236}">
              <a16:creationId xmlns:a16="http://schemas.microsoft.com/office/drawing/2014/main" id="{00000000-0008-0000-2100-000077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68" name="Text Box 2">
          <a:extLst>
            <a:ext uri="{FF2B5EF4-FFF2-40B4-BE49-F238E27FC236}">
              <a16:creationId xmlns:a16="http://schemas.microsoft.com/office/drawing/2014/main" id="{00000000-0008-0000-2100-000078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69" name="Text Box 3">
          <a:extLst>
            <a:ext uri="{FF2B5EF4-FFF2-40B4-BE49-F238E27FC236}">
              <a16:creationId xmlns:a16="http://schemas.microsoft.com/office/drawing/2014/main" id="{00000000-0008-0000-2100-000079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0" name="Text Box 4">
          <a:extLst>
            <a:ext uri="{FF2B5EF4-FFF2-40B4-BE49-F238E27FC236}">
              <a16:creationId xmlns:a16="http://schemas.microsoft.com/office/drawing/2014/main" id="{00000000-0008-0000-2100-00007A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1" name="Text Box 5">
          <a:extLst>
            <a:ext uri="{FF2B5EF4-FFF2-40B4-BE49-F238E27FC236}">
              <a16:creationId xmlns:a16="http://schemas.microsoft.com/office/drawing/2014/main" id="{00000000-0008-0000-2100-00007B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2" name="Text Box 6">
          <a:extLst>
            <a:ext uri="{FF2B5EF4-FFF2-40B4-BE49-F238E27FC236}">
              <a16:creationId xmlns:a16="http://schemas.microsoft.com/office/drawing/2014/main" id="{00000000-0008-0000-2100-00007C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3" name="Text Box 8">
          <a:extLst>
            <a:ext uri="{FF2B5EF4-FFF2-40B4-BE49-F238E27FC236}">
              <a16:creationId xmlns:a16="http://schemas.microsoft.com/office/drawing/2014/main" id="{00000000-0008-0000-2100-00007D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4" name="Text Box 9">
          <a:extLst>
            <a:ext uri="{FF2B5EF4-FFF2-40B4-BE49-F238E27FC236}">
              <a16:creationId xmlns:a16="http://schemas.microsoft.com/office/drawing/2014/main" id="{00000000-0008-0000-2100-00007E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5" name="Text Box 10">
          <a:extLst>
            <a:ext uri="{FF2B5EF4-FFF2-40B4-BE49-F238E27FC236}">
              <a16:creationId xmlns:a16="http://schemas.microsoft.com/office/drawing/2014/main" id="{00000000-0008-0000-2100-00007F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6" name="Text Box 1">
          <a:extLst>
            <a:ext uri="{FF2B5EF4-FFF2-40B4-BE49-F238E27FC236}">
              <a16:creationId xmlns:a16="http://schemas.microsoft.com/office/drawing/2014/main" id="{00000000-0008-0000-2100-000080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7" name="Text Box 2">
          <a:extLst>
            <a:ext uri="{FF2B5EF4-FFF2-40B4-BE49-F238E27FC236}">
              <a16:creationId xmlns:a16="http://schemas.microsoft.com/office/drawing/2014/main" id="{00000000-0008-0000-2100-000081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8" name="Text Box 1">
          <a:extLst>
            <a:ext uri="{FF2B5EF4-FFF2-40B4-BE49-F238E27FC236}">
              <a16:creationId xmlns:a16="http://schemas.microsoft.com/office/drawing/2014/main" id="{00000000-0008-0000-2100-000082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79" name="Text Box 2">
          <a:extLst>
            <a:ext uri="{FF2B5EF4-FFF2-40B4-BE49-F238E27FC236}">
              <a16:creationId xmlns:a16="http://schemas.microsoft.com/office/drawing/2014/main" id="{00000000-0008-0000-2100-000083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0" name="Text Box 3">
          <a:extLst>
            <a:ext uri="{FF2B5EF4-FFF2-40B4-BE49-F238E27FC236}">
              <a16:creationId xmlns:a16="http://schemas.microsoft.com/office/drawing/2014/main" id="{00000000-0008-0000-2100-000084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1" name="Text Box 4">
          <a:extLst>
            <a:ext uri="{FF2B5EF4-FFF2-40B4-BE49-F238E27FC236}">
              <a16:creationId xmlns:a16="http://schemas.microsoft.com/office/drawing/2014/main" id="{00000000-0008-0000-2100-000085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2" name="Text Box 5">
          <a:extLst>
            <a:ext uri="{FF2B5EF4-FFF2-40B4-BE49-F238E27FC236}">
              <a16:creationId xmlns:a16="http://schemas.microsoft.com/office/drawing/2014/main" id="{00000000-0008-0000-2100-000086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3" name="Text Box 6">
          <a:extLst>
            <a:ext uri="{FF2B5EF4-FFF2-40B4-BE49-F238E27FC236}">
              <a16:creationId xmlns:a16="http://schemas.microsoft.com/office/drawing/2014/main" id="{00000000-0008-0000-2100-000087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4" name="Text Box 8">
          <a:extLst>
            <a:ext uri="{FF2B5EF4-FFF2-40B4-BE49-F238E27FC236}">
              <a16:creationId xmlns:a16="http://schemas.microsoft.com/office/drawing/2014/main" id="{00000000-0008-0000-2100-000088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5" name="Text Box 9">
          <a:extLst>
            <a:ext uri="{FF2B5EF4-FFF2-40B4-BE49-F238E27FC236}">
              <a16:creationId xmlns:a16="http://schemas.microsoft.com/office/drawing/2014/main" id="{00000000-0008-0000-2100-000089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6" name="Text Box 10">
          <a:extLst>
            <a:ext uri="{FF2B5EF4-FFF2-40B4-BE49-F238E27FC236}">
              <a16:creationId xmlns:a16="http://schemas.microsoft.com/office/drawing/2014/main" id="{00000000-0008-0000-2100-00008A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7" name="Text Box 1">
          <a:extLst>
            <a:ext uri="{FF2B5EF4-FFF2-40B4-BE49-F238E27FC236}">
              <a16:creationId xmlns:a16="http://schemas.microsoft.com/office/drawing/2014/main" id="{00000000-0008-0000-2100-00008B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188" name="Text Box 2">
          <a:extLst>
            <a:ext uri="{FF2B5EF4-FFF2-40B4-BE49-F238E27FC236}">
              <a16:creationId xmlns:a16="http://schemas.microsoft.com/office/drawing/2014/main" id="{00000000-0008-0000-2100-00008C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89" name="Text Box 1">
          <a:extLst>
            <a:ext uri="{FF2B5EF4-FFF2-40B4-BE49-F238E27FC236}">
              <a16:creationId xmlns:a16="http://schemas.microsoft.com/office/drawing/2014/main" id="{00000000-0008-0000-2100-00008D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0" name="Text Box 2">
          <a:extLst>
            <a:ext uri="{FF2B5EF4-FFF2-40B4-BE49-F238E27FC236}">
              <a16:creationId xmlns:a16="http://schemas.microsoft.com/office/drawing/2014/main" id="{00000000-0008-0000-2100-00008E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1" name="Text Box 3">
          <a:extLst>
            <a:ext uri="{FF2B5EF4-FFF2-40B4-BE49-F238E27FC236}">
              <a16:creationId xmlns:a16="http://schemas.microsoft.com/office/drawing/2014/main" id="{00000000-0008-0000-2100-00008F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2" name="Text Box 4">
          <a:extLst>
            <a:ext uri="{FF2B5EF4-FFF2-40B4-BE49-F238E27FC236}">
              <a16:creationId xmlns:a16="http://schemas.microsoft.com/office/drawing/2014/main" id="{00000000-0008-0000-2100-000090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3" name="Text Box 5">
          <a:extLst>
            <a:ext uri="{FF2B5EF4-FFF2-40B4-BE49-F238E27FC236}">
              <a16:creationId xmlns:a16="http://schemas.microsoft.com/office/drawing/2014/main" id="{00000000-0008-0000-2100-000091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4" name="Text Box 6">
          <a:extLst>
            <a:ext uri="{FF2B5EF4-FFF2-40B4-BE49-F238E27FC236}">
              <a16:creationId xmlns:a16="http://schemas.microsoft.com/office/drawing/2014/main" id="{00000000-0008-0000-2100-000092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5" name="Text Box 8">
          <a:extLst>
            <a:ext uri="{FF2B5EF4-FFF2-40B4-BE49-F238E27FC236}">
              <a16:creationId xmlns:a16="http://schemas.microsoft.com/office/drawing/2014/main" id="{00000000-0008-0000-2100-000093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6" name="Text Box 9">
          <a:extLst>
            <a:ext uri="{FF2B5EF4-FFF2-40B4-BE49-F238E27FC236}">
              <a16:creationId xmlns:a16="http://schemas.microsoft.com/office/drawing/2014/main" id="{00000000-0008-0000-2100-000094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197" name="Text Box 10">
          <a:extLst>
            <a:ext uri="{FF2B5EF4-FFF2-40B4-BE49-F238E27FC236}">
              <a16:creationId xmlns:a16="http://schemas.microsoft.com/office/drawing/2014/main" id="{00000000-0008-0000-2100-000095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98" name="Text Box 11">
          <a:extLst>
            <a:ext uri="{FF2B5EF4-FFF2-40B4-BE49-F238E27FC236}">
              <a16:creationId xmlns:a16="http://schemas.microsoft.com/office/drawing/2014/main" id="{00000000-0008-0000-2100-000096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199" name="Text Box 12">
          <a:extLst>
            <a:ext uri="{FF2B5EF4-FFF2-40B4-BE49-F238E27FC236}">
              <a16:creationId xmlns:a16="http://schemas.microsoft.com/office/drawing/2014/main" id="{00000000-0008-0000-2100-000097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00" name="Text Box 1">
          <a:extLst>
            <a:ext uri="{FF2B5EF4-FFF2-40B4-BE49-F238E27FC236}">
              <a16:creationId xmlns:a16="http://schemas.microsoft.com/office/drawing/2014/main" id="{00000000-0008-0000-2100-000098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01" name="Text Box 2">
          <a:extLst>
            <a:ext uri="{FF2B5EF4-FFF2-40B4-BE49-F238E27FC236}">
              <a16:creationId xmlns:a16="http://schemas.microsoft.com/office/drawing/2014/main" id="{00000000-0008-0000-2100-000099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2" name="Text Box 1">
          <a:extLst>
            <a:ext uri="{FF2B5EF4-FFF2-40B4-BE49-F238E27FC236}">
              <a16:creationId xmlns:a16="http://schemas.microsoft.com/office/drawing/2014/main" id="{00000000-0008-0000-2100-00009A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3" name="Text Box 2">
          <a:extLst>
            <a:ext uri="{FF2B5EF4-FFF2-40B4-BE49-F238E27FC236}">
              <a16:creationId xmlns:a16="http://schemas.microsoft.com/office/drawing/2014/main" id="{00000000-0008-0000-2100-00009B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4" name="Text Box 3">
          <a:extLst>
            <a:ext uri="{FF2B5EF4-FFF2-40B4-BE49-F238E27FC236}">
              <a16:creationId xmlns:a16="http://schemas.microsoft.com/office/drawing/2014/main" id="{00000000-0008-0000-2100-00009C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5" name="Text Box 4">
          <a:extLst>
            <a:ext uri="{FF2B5EF4-FFF2-40B4-BE49-F238E27FC236}">
              <a16:creationId xmlns:a16="http://schemas.microsoft.com/office/drawing/2014/main" id="{00000000-0008-0000-2100-00009D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6" name="Text Box 5">
          <a:extLst>
            <a:ext uri="{FF2B5EF4-FFF2-40B4-BE49-F238E27FC236}">
              <a16:creationId xmlns:a16="http://schemas.microsoft.com/office/drawing/2014/main" id="{00000000-0008-0000-2100-00009E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7" name="Text Box 6">
          <a:extLst>
            <a:ext uri="{FF2B5EF4-FFF2-40B4-BE49-F238E27FC236}">
              <a16:creationId xmlns:a16="http://schemas.microsoft.com/office/drawing/2014/main" id="{00000000-0008-0000-2100-00009F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8" name="Text Box 8">
          <a:extLst>
            <a:ext uri="{FF2B5EF4-FFF2-40B4-BE49-F238E27FC236}">
              <a16:creationId xmlns:a16="http://schemas.microsoft.com/office/drawing/2014/main" id="{00000000-0008-0000-2100-0000A0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09" name="Text Box 9">
          <a:extLst>
            <a:ext uri="{FF2B5EF4-FFF2-40B4-BE49-F238E27FC236}">
              <a16:creationId xmlns:a16="http://schemas.microsoft.com/office/drawing/2014/main" id="{00000000-0008-0000-2100-0000A1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0" name="Text Box 10">
          <a:extLst>
            <a:ext uri="{FF2B5EF4-FFF2-40B4-BE49-F238E27FC236}">
              <a16:creationId xmlns:a16="http://schemas.microsoft.com/office/drawing/2014/main" id="{00000000-0008-0000-2100-0000A2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1" name="Text Box 1">
          <a:extLst>
            <a:ext uri="{FF2B5EF4-FFF2-40B4-BE49-F238E27FC236}">
              <a16:creationId xmlns:a16="http://schemas.microsoft.com/office/drawing/2014/main" id="{00000000-0008-0000-2100-0000A3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2" name="Text Box 2">
          <a:extLst>
            <a:ext uri="{FF2B5EF4-FFF2-40B4-BE49-F238E27FC236}">
              <a16:creationId xmlns:a16="http://schemas.microsoft.com/office/drawing/2014/main" id="{00000000-0008-0000-2100-0000A4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3" name="Text Box 1">
          <a:extLst>
            <a:ext uri="{FF2B5EF4-FFF2-40B4-BE49-F238E27FC236}">
              <a16:creationId xmlns:a16="http://schemas.microsoft.com/office/drawing/2014/main" id="{00000000-0008-0000-2100-0000A5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4" name="Text Box 2">
          <a:extLst>
            <a:ext uri="{FF2B5EF4-FFF2-40B4-BE49-F238E27FC236}">
              <a16:creationId xmlns:a16="http://schemas.microsoft.com/office/drawing/2014/main" id="{00000000-0008-0000-2100-0000A6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5" name="Text Box 3">
          <a:extLst>
            <a:ext uri="{FF2B5EF4-FFF2-40B4-BE49-F238E27FC236}">
              <a16:creationId xmlns:a16="http://schemas.microsoft.com/office/drawing/2014/main" id="{00000000-0008-0000-2100-0000A7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6" name="Text Box 4">
          <a:extLst>
            <a:ext uri="{FF2B5EF4-FFF2-40B4-BE49-F238E27FC236}">
              <a16:creationId xmlns:a16="http://schemas.microsoft.com/office/drawing/2014/main" id="{00000000-0008-0000-2100-0000A8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7" name="Text Box 5">
          <a:extLst>
            <a:ext uri="{FF2B5EF4-FFF2-40B4-BE49-F238E27FC236}">
              <a16:creationId xmlns:a16="http://schemas.microsoft.com/office/drawing/2014/main" id="{00000000-0008-0000-2100-0000A9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8" name="Text Box 6">
          <a:extLst>
            <a:ext uri="{FF2B5EF4-FFF2-40B4-BE49-F238E27FC236}">
              <a16:creationId xmlns:a16="http://schemas.microsoft.com/office/drawing/2014/main" id="{00000000-0008-0000-2100-0000AA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19" name="Text Box 8">
          <a:extLst>
            <a:ext uri="{FF2B5EF4-FFF2-40B4-BE49-F238E27FC236}">
              <a16:creationId xmlns:a16="http://schemas.microsoft.com/office/drawing/2014/main" id="{00000000-0008-0000-2100-0000AB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20" name="Text Box 9">
          <a:extLst>
            <a:ext uri="{FF2B5EF4-FFF2-40B4-BE49-F238E27FC236}">
              <a16:creationId xmlns:a16="http://schemas.microsoft.com/office/drawing/2014/main" id="{00000000-0008-0000-2100-0000AC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21" name="Text Box 10">
          <a:extLst>
            <a:ext uri="{FF2B5EF4-FFF2-40B4-BE49-F238E27FC236}">
              <a16:creationId xmlns:a16="http://schemas.microsoft.com/office/drawing/2014/main" id="{00000000-0008-0000-2100-0000AD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22" name="Text Box 1">
          <a:extLst>
            <a:ext uri="{FF2B5EF4-FFF2-40B4-BE49-F238E27FC236}">
              <a16:creationId xmlns:a16="http://schemas.microsoft.com/office/drawing/2014/main" id="{00000000-0008-0000-2100-0000AE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23" name="Text Box 2">
          <a:extLst>
            <a:ext uri="{FF2B5EF4-FFF2-40B4-BE49-F238E27FC236}">
              <a16:creationId xmlns:a16="http://schemas.microsoft.com/office/drawing/2014/main" id="{00000000-0008-0000-2100-0000AF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224" name="Text Box 11">
          <a:extLst>
            <a:ext uri="{FF2B5EF4-FFF2-40B4-BE49-F238E27FC236}">
              <a16:creationId xmlns:a16="http://schemas.microsoft.com/office/drawing/2014/main" id="{00000000-0008-0000-2100-0000B008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225" name="Text Box 12">
          <a:extLst>
            <a:ext uri="{FF2B5EF4-FFF2-40B4-BE49-F238E27FC236}">
              <a16:creationId xmlns:a16="http://schemas.microsoft.com/office/drawing/2014/main" id="{00000000-0008-0000-2100-0000B108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226" name="Text Box 11">
          <a:extLst>
            <a:ext uri="{FF2B5EF4-FFF2-40B4-BE49-F238E27FC236}">
              <a16:creationId xmlns:a16="http://schemas.microsoft.com/office/drawing/2014/main" id="{00000000-0008-0000-2100-0000B208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227" name="Text Box 12">
          <a:extLst>
            <a:ext uri="{FF2B5EF4-FFF2-40B4-BE49-F238E27FC236}">
              <a16:creationId xmlns:a16="http://schemas.microsoft.com/office/drawing/2014/main" id="{00000000-0008-0000-2100-0000B308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228" name="Text Box 11">
          <a:extLst>
            <a:ext uri="{FF2B5EF4-FFF2-40B4-BE49-F238E27FC236}">
              <a16:creationId xmlns:a16="http://schemas.microsoft.com/office/drawing/2014/main" id="{00000000-0008-0000-2100-0000B408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229" name="Text Box 12">
          <a:extLst>
            <a:ext uri="{FF2B5EF4-FFF2-40B4-BE49-F238E27FC236}">
              <a16:creationId xmlns:a16="http://schemas.microsoft.com/office/drawing/2014/main" id="{00000000-0008-0000-2100-0000B508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230" name="Text Box 11">
          <a:extLst>
            <a:ext uri="{FF2B5EF4-FFF2-40B4-BE49-F238E27FC236}">
              <a16:creationId xmlns:a16="http://schemas.microsoft.com/office/drawing/2014/main" id="{00000000-0008-0000-2100-0000B608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231" name="Text Box 12">
          <a:extLst>
            <a:ext uri="{FF2B5EF4-FFF2-40B4-BE49-F238E27FC236}">
              <a16:creationId xmlns:a16="http://schemas.microsoft.com/office/drawing/2014/main" id="{00000000-0008-0000-2100-0000B708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2232" name="Text Box 11">
          <a:extLst>
            <a:ext uri="{FF2B5EF4-FFF2-40B4-BE49-F238E27FC236}">
              <a16:creationId xmlns:a16="http://schemas.microsoft.com/office/drawing/2014/main" id="{00000000-0008-0000-2100-0000B808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2233" name="Text Box 12">
          <a:extLst>
            <a:ext uri="{FF2B5EF4-FFF2-40B4-BE49-F238E27FC236}">
              <a16:creationId xmlns:a16="http://schemas.microsoft.com/office/drawing/2014/main" id="{00000000-0008-0000-2100-0000B908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2234" name="Text Box 11">
          <a:extLst>
            <a:ext uri="{FF2B5EF4-FFF2-40B4-BE49-F238E27FC236}">
              <a16:creationId xmlns:a16="http://schemas.microsoft.com/office/drawing/2014/main" id="{00000000-0008-0000-2100-0000BA08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264583</xdr:colOff>
      <xdr:row>68</xdr:row>
      <xdr:rowOff>158750</xdr:rowOff>
    </xdr:from>
    <xdr:ext cx="114300" cy="285750"/>
    <xdr:sp macro="" textlink="">
      <xdr:nvSpPr>
        <xdr:cNvPr id="2235" name="Text Box 12">
          <a:extLst>
            <a:ext uri="{FF2B5EF4-FFF2-40B4-BE49-F238E27FC236}">
              <a16:creationId xmlns:a16="http://schemas.microsoft.com/office/drawing/2014/main" id="{00000000-0008-0000-2100-0000BB080000}"/>
            </a:ext>
          </a:extLst>
        </xdr:cNvPr>
        <xdr:cNvSpPr txBox="1">
          <a:spLocks noChangeArrowheads="1"/>
        </xdr:cNvSpPr>
      </xdr:nvSpPr>
      <xdr:spPr bwMode="auto">
        <a:xfrm>
          <a:off x="4013623" y="1296035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236" name="Text Box 11">
          <a:extLst>
            <a:ext uri="{FF2B5EF4-FFF2-40B4-BE49-F238E27FC236}">
              <a16:creationId xmlns:a16="http://schemas.microsoft.com/office/drawing/2014/main" id="{00000000-0008-0000-2100-0000BC08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237" name="Text Box 12">
          <a:extLst>
            <a:ext uri="{FF2B5EF4-FFF2-40B4-BE49-F238E27FC236}">
              <a16:creationId xmlns:a16="http://schemas.microsoft.com/office/drawing/2014/main" id="{00000000-0008-0000-2100-0000BD08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238" name="Text Box 11">
          <a:extLst>
            <a:ext uri="{FF2B5EF4-FFF2-40B4-BE49-F238E27FC236}">
              <a16:creationId xmlns:a16="http://schemas.microsoft.com/office/drawing/2014/main" id="{00000000-0008-0000-2100-0000BE08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239" name="Text Box 12">
          <a:extLst>
            <a:ext uri="{FF2B5EF4-FFF2-40B4-BE49-F238E27FC236}">
              <a16:creationId xmlns:a16="http://schemas.microsoft.com/office/drawing/2014/main" id="{00000000-0008-0000-2100-0000BF08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0" name="Text Box 1">
          <a:extLst>
            <a:ext uri="{FF2B5EF4-FFF2-40B4-BE49-F238E27FC236}">
              <a16:creationId xmlns:a16="http://schemas.microsoft.com/office/drawing/2014/main" id="{00000000-0008-0000-2100-0000C0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1" name="Text Box 2">
          <a:extLst>
            <a:ext uri="{FF2B5EF4-FFF2-40B4-BE49-F238E27FC236}">
              <a16:creationId xmlns:a16="http://schemas.microsoft.com/office/drawing/2014/main" id="{00000000-0008-0000-2100-0000C1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2" name="Text Box 3">
          <a:extLst>
            <a:ext uri="{FF2B5EF4-FFF2-40B4-BE49-F238E27FC236}">
              <a16:creationId xmlns:a16="http://schemas.microsoft.com/office/drawing/2014/main" id="{00000000-0008-0000-2100-0000C2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3" name="Text Box 4">
          <a:extLst>
            <a:ext uri="{FF2B5EF4-FFF2-40B4-BE49-F238E27FC236}">
              <a16:creationId xmlns:a16="http://schemas.microsoft.com/office/drawing/2014/main" id="{00000000-0008-0000-2100-0000C3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4" name="Text Box 5">
          <a:extLst>
            <a:ext uri="{FF2B5EF4-FFF2-40B4-BE49-F238E27FC236}">
              <a16:creationId xmlns:a16="http://schemas.microsoft.com/office/drawing/2014/main" id="{00000000-0008-0000-2100-0000C4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5" name="Text Box 6">
          <a:extLst>
            <a:ext uri="{FF2B5EF4-FFF2-40B4-BE49-F238E27FC236}">
              <a16:creationId xmlns:a16="http://schemas.microsoft.com/office/drawing/2014/main" id="{00000000-0008-0000-2100-0000C5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6" name="Text Box 8">
          <a:extLst>
            <a:ext uri="{FF2B5EF4-FFF2-40B4-BE49-F238E27FC236}">
              <a16:creationId xmlns:a16="http://schemas.microsoft.com/office/drawing/2014/main" id="{00000000-0008-0000-2100-0000C6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7" name="Text Box 9">
          <a:extLst>
            <a:ext uri="{FF2B5EF4-FFF2-40B4-BE49-F238E27FC236}">
              <a16:creationId xmlns:a16="http://schemas.microsoft.com/office/drawing/2014/main" id="{00000000-0008-0000-2100-0000C7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48" name="Text Box 10">
          <a:extLst>
            <a:ext uri="{FF2B5EF4-FFF2-40B4-BE49-F238E27FC236}">
              <a16:creationId xmlns:a16="http://schemas.microsoft.com/office/drawing/2014/main" id="{00000000-0008-0000-2100-0000C8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249" name="Text Box 11">
          <a:extLst>
            <a:ext uri="{FF2B5EF4-FFF2-40B4-BE49-F238E27FC236}">
              <a16:creationId xmlns:a16="http://schemas.microsoft.com/office/drawing/2014/main" id="{00000000-0008-0000-2100-0000C9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250" name="Text Box 12">
          <a:extLst>
            <a:ext uri="{FF2B5EF4-FFF2-40B4-BE49-F238E27FC236}">
              <a16:creationId xmlns:a16="http://schemas.microsoft.com/office/drawing/2014/main" id="{00000000-0008-0000-2100-0000CA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251" name="Text Box 13">
          <a:extLst>
            <a:ext uri="{FF2B5EF4-FFF2-40B4-BE49-F238E27FC236}">
              <a16:creationId xmlns:a16="http://schemas.microsoft.com/office/drawing/2014/main" id="{00000000-0008-0000-2100-0000CB08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252" name="Text Box 14">
          <a:extLst>
            <a:ext uri="{FF2B5EF4-FFF2-40B4-BE49-F238E27FC236}">
              <a16:creationId xmlns:a16="http://schemas.microsoft.com/office/drawing/2014/main" id="{00000000-0008-0000-2100-0000CC08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53" name="Text Box 1">
          <a:extLst>
            <a:ext uri="{FF2B5EF4-FFF2-40B4-BE49-F238E27FC236}">
              <a16:creationId xmlns:a16="http://schemas.microsoft.com/office/drawing/2014/main" id="{00000000-0008-0000-2100-0000CD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54" name="Text Box 2">
          <a:extLst>
            <a:ext uri="{FF2B5EF4-FFF2-40B4-BE49-F238E27FC236}">
              <a16:creationId xmlns:a16="http://schemas.microsoft.com/office/drawing/2014/main" id="{00000000-0008-0000-2100-0000CE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55" name="Text Box 1">
          <a:extLst>
            <a:ext uri="{FF2B5EF4-FFF2-40B4-BE49-F238E27FC236}">
              <a16:creationId xmlns:a16="http://schemas.microsoft.com/office/drawing/2014/main" id="{00000000-0008-0000-2100-0000CF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56" name="Text Box 2">
          <a:extLst>
            <a:ext uri="{FF2B5EF4-FFF2-40B4-BE49-F238E27FC236}">
              <a16:creationId xmlns:a16="http://schemas.microsoft.com/office/drawing/2014/main" id="{00000000-0008-0000-2100-0000D0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57" name="Text Box 3">
          <a:extLst>
            <a:ext uri="{FF2B5EF4-FFF2-40B4-BE49-F238E27FC236}">
              <a16:creationId xmlns:a16="http://schemas.microsoft.com/office/drawing/2014/main" id="{00000000-0008-0000-2100-0000D1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58" name="Text Box 4">
          <a:extLst>
            <a:ext uri="{FF2B5EF4-FFF2-40B4-BE49-F238E27FC236}">
              <a16:creationId xmlns:a16="http://schemas.microsoft.com/office/drawing/2014/main" id="{00000000-0008-0000-2100-0000D2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59" name="Text Box 5">
          <a:extLst>
            <a:ext uri="{FF2B5EF4-FFF2-40B4-BE49-F238E27FC236}">
              <a16:creationId xmlns:a16="http://schemas.microsoft.com/office/drawing/2014/main" id="{00000000-0008-0000-2100-0000D3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60" name="Text Box 6">
          <a:extLst>
            <a:ext uri="{FF2B5EF4-FFF2-40B4-BE49-F238E27FC236}">
              <a16:creationId xmlns:a16="http://schemas.microsoft.com/office/drawing/2014/main" id="{00000000-0008-0000-2100-0000D4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61" name="Text Box 8">
          <a:extLst>
            <a:ext uri="{FF2B5EF4-FFF2-40B4-BE49-F238E27FC236}">
              <a16:creationId xmlns:a16="http://schemas.microsoft.com/office/drawing/2014/main" id="{00000000-0008-0000-2100-0000D5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62" name="Text Box 9">
          <a:extLst>
            <a:ext uri="{FF2B5EF4-FFF2-40B4-BE49-F238E27FC236}">
              <a16:creationId xmlns:a16="http://schemas.microsoft.com/office/drawing/2014/main" id="{00000000-0008-0000-2100-0000D6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63" name="Text Box 10">
          <a:extLst>
            <a:ext uri="{FF2B5EF4-FFF2-40B4-BE49-F238E27FC236}">
              <a16:creationId xmlns:a16="http://schemas.microsoft.com/office/drawing/2014/main" id="{00000000-0008-0000-2100-0000D7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264" name="Text Box 11">
          <a:extLst>
            <a:ext uri="{FF2B5EF4-FFF2-40B4-BE49-F238E27FC236}">
              <a16:creationId xmlns:a16="http://schemas.microsoft.com/office/drawing/2014/main" id="{00000000-0008-0000-2100-0000D808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265" name="Text Box 12">
          <a:extLst>
            <a:ext uri="{FF2B5EF4-FFF2-40B4-BE49-F238E27FC236}">
              <a16:creationId xmlns:a16="http://schemas.microsoft.com/office/drawing/2014/main" id="{00000000-0008-0000-2100-0000D908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266" name="Text Box 13">
          <a:extLst>
            <a:ext uri="{FF2B5EF4-FFF2-40B4-BE49-F238E27FC236}">
              <a16:creationId xmlns:a16="http://schemas.microsoft.com/office/drawing/2014/main" id="{00000000-0008-0000-2100-0000DA08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267" name="Text Box 14">
          <a:extLst>
            <a:ext uri="{FF2B5EF4-FFF2-40B4-BE49-F238E27FC236}">
              <a16:creationId xmlns:a16="http://schemas.microsoft.com/office/drawing/2014/main" id="{00000000-0008-0000-2100-0000DB08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68" name="Text Box 1">
          <a:extLst>
            <a:ext uri="{FF2B5EF4-FFF2-40B4-BE49-F238E27FC236}">
              <a16:creationId xmlns:a16="http://schemas.microsoft.com/office/drawing/2014/main" id="{00000000-0008-0000-2100-0000DC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69" name="Text Box 2">
          <a:extLst>
            <a:ext uri="{FF2B5EF4-FFF2-40B4-BE49-F238E27FC236}">
              <a16:creationId xmlns:a16="http://schemas.microsoft.com/office/drawing/2014/main" id="{00000000-0008-0000-2100-0000DD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0" name="Text Box 1">
          <a:extLst>
            <a:ext uri="{FF2B5EF4-FFF2-40B4-BE49-F238E27FC236}">
              <a16:creationId xmlns:a16="http://schemas.microsoft.com/office/drawing/2014/main" id="{00000000-0008-0000-2100-0000DE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1" name="Text Box 2">
          <a:extLst>
            <a:ext uri="{FF2B5EF4-FFF2-40B4-BE49-F238E27FC236}">
              <a16:creationId xmlns:a16="http://schemas.microsoft.com/office/drawing/2014/main" id="{00000000-0008-0000-2100-0000DF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2" name="Text Box 3">
          <a:extLst>
            <a:ext uri="{FF2B5EF4-FFF2-40B4-BE49-F238E27FC236}">
              <a16:creationId xmlns:a16="http://schemas.microsoft.com/office/drawing/2014/main" id="{00000000-0008-0000-2100-0000E0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3" name="Text Box 4">
          <a:extLst>
            <a:ext uri="{FF2B5EF4-FFF2-40B4-BE49-F238E27FC236}">
              <a16:creationId xmlns:a16="http://schemas.microsoft.com/office/drawing/2014/main" id="{00000000-0008-0000-2100-0000E1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4" name="Text Box 5">
          <a:extLst>
            <a:ext uri="{FF2B5EF4-FFF2-40B4-BE49-F238E27FC236}">
              <a16:creationId xmlns:a16="http://schemas.microsoft.com/office/drawing/2014/main" id="{00000000-0008-0000-2100-0000E2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5" name="Text Box 6">
          <a:extLst>
            <a:ext uri="{FF2B5EF4-FFF2-40B4-BE49-F238E27FC236}">
              <a16:creationId xmlns:a16="http://schemas.microsoft.com/office/drawing/2014/main" id="{00000000-0008-0000-2100-0000E3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6" name="Text Box 8">
          <a:extLst>
            <a:ext uri="{FF2B5EF4-FFF2-40B4-BE49-F238E27FC236}">
              <a16:creationId xmlns:a16="http://schemas.microsoft.com/office/drawing/2014/main" id="{00000000-0008-0000-2100-0000E4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7" name="Text Box 9">
          <a:extLst>
            <a:ext uri="{FF2B5EF4-FFF2-40B4-BE49-F238E27FC236}">
              <a16:creationId xmlns:a16="http://schemas.microsoft.com/office/drawing/2014/main" id="{00000000-0008-0000-2100-0000E5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78" name="Text Box 10">
          <a:extLst>
            <a:ext uri="{FF2B5EF4-FFF2-40B4-BE49-F238E27FC236}">
              <a16:creationId xmlns:a16="http://schemas.microsoft.com/office/drawing/2014/main" id="{00000000-0008-0000-2100-0000E6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279" name="Text Box 11">
          <a:extLst>
            <a:ext uri="{FF2B5EF4-FFF2-40B4-BE49-F238E27FC236}">
              <a16:creationId xmlns:a16="http://schemas.microsoft.com/office/drawing/2014/main" id="{00000000-0008-0000-2100-0000E708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280" name="Text Box 12">
          <a:extLst>
            <a:ext uri="{FF2B5EF4-FFF2-40B4-BE49-F238E27FC236}">
              <a16:creationId xmlns:a16="http://schemas.microsoft.com/office/drawing/2014/main" id="{00000000-0008-0000-2100-0000E808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281" name="Text Box 13">
          <a:extLst>
            <a:ext uri="{FF2B5EF4-FFF2-40B4-BE49-F238E27FC236}">
              <a16:creationId xmlns:a16="http://schemas.microsoft.com/office/drawing/2014/main" id="{00000000-0008-0000-2100-0000E908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282" name="Text Box 14">
          <a:extLst>
            <a:ext uri="{FF2B5EF4-FFF2-40B4-BE49-F238E27FC236}">
              <a16:creationId xmlns:a16="http://schemas.microsoft.com/office/drawing/2014/main" id="{00000000-0008-0000-2100-0000EA08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83" name="Text Box 1">
          <a:extLst>
            <a:ext uri="{FF2B5EF4-FFF2-40B4-BE49-F238E27FC236}">
              <a16:creationId xmlns:a16="http://schemas.microsoft.com/office/drawing/2014/main" id="{00000000-0008-0000-2100-0000EB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284" name="Text Box 2">
          <a:extLst>
            <a:ext uri="{FF2B5EF4-FFF2-40B4-BE49-F238E27FC236}">
              <a16:creationId xmlns:a16="http://schemas.microsoft.com/office/drawing/2014/main" id="{00000000-0008-0000-2100-0000EC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285" name="Text Box 13">
          <a:extLst>
            <a:ext uri="{FF2B5EF4-FFF2-40B4-BE49-F238E27FC236}">
              <a16:creationId xmlns:a16="http://schemas.microsoft.com/office/drawing/2014/main" id="{00000000-0008-0000-2100-0000ED080000}"/>
            </a:ext>
          </a:extLst>
        </xdr:cNvPr>
        <xdr:cNvSpPr txBox="1">
          <a:spLocks noChangeArrowheads="1"/>
        </xdr:cNvSpPr>
      </xdr:nvSpPr>
      <xdr:spPr bwMode="auto">
        <a:xfrm>
          <a:off x="12496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71</xdr:row>
      <xdr:rowOff>0</xdr:rowOff>
    </xdr:from>
    <xdr:ext cx="114300" cy="285750"/>
    <xdr:sp macro="" textlink="">
      <xdr:nvSpPr>
        <xdr:cNvPr id="2286" name="Text Box 14">
          <a:extLst>
            <a:ext uri="{FF2B5EF4-FFF2-40B4-BE49-F238E27FC236}">
              <a16:creationId xmlns:a16="http://schemas.microsoft.com/office/drawing/2014/main" id="{00000000-0008-0000-2100-0000EE080000}"/>
            </a:ext>
          </a:extLst>
        </xdr:cNvPr>
        <xdr:cNvSpPr txBox="1">
          <a:spLocks noChangeArrowheads="1"/>
        </xdr:cNvSpPr>
      </xdr:nvSpPr>
      <xdr:spPr bwMode="auto">
        <a:xfrm>
          <a:off x="124968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87" name="Text Box 1">
          <a:extLst>
            <a:ext uri="{FF2B5EF4-FFF2-40B4-BE49-F238E27FC236}">
              <a16:creationId xmlns:a16="http://schemas.microsoft.com/office/drawing/2014/main" id="{00000000-0008-0000-2100-0000EF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88" name="Text Box 2">
          <a:extLst>
            <a:ext uri="{FF2B5EF4-FFF2-40B4-BE49-F238E27FC236}">
              <a16:creationId xmlns:a16="http://schemas.microsoft.com/office/drawing/2014/main" id="{00000000-0008-0000-2100-0000F0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89" name="Text Box 3">
          <a:extLst>
            <a:ext uri="{FF2B5EF4-FFF2-40B4-BE49-F238E27FC236}">
              <a16:creationId xmlns:a16="http://schemas.microsoft.com/office/drawing/2014/main" id="{00000000-0008-0000-2100-0000F1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90" name="Text Box 4">
          <a:extLst>
            <a:ext uri="{FF2B5EF4-FFF2-40B4-BE49-F238E27FC236}">
              <a16:creationId xmlns:a16="http://schemas.microsoft.com/office/drawing/2014/main" id="{00000000-0008-0000-2100-0000F2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91" name="Text Box 5">
          <a:extLst>
            <a:ext uri="{FF2B5EF4-FFF2-40B4-BE49-F238E27FC236}">
              <a16:creationId xmlns:a16="http://schemas.microsoft.com/office/drawing/2014/main" id="{00000000-0008-0000-2100-0000F3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92" name="Text Box 6">
          <a:extLst>
            <a:ext uri="{FF2B5EF4-FFF2-40B4-BE49-F238E27FC236}">
              <a16:creationId xmlns:a16="http://schemas.microsoft.com/office/drawing/2014/main" id="{00000000-0008-0000-2100-0000F4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93" name="Text Box 8">
          <a:extLst>
            <a:ext uri="{FF2B5EF4-FFF2-40B4-BE49-F238E27FC236}">
              <a16:creationId xmlns:a16="http://schemas.microsoft.com/office/drawing/2014/main" id="{00000000-0008-0000-2100-0000F5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94" name="Text Box 9">
          <a:extLst>
            <a:ext uri="{FF2B5EF4-FFF2-40B4-BE49-F238E27FC236}">
              <a16:creationId xmlns:a16="http://schemas.microsoft.com/office/drawing/2014/main" id="{00000000-0008-0000-2100-0000F6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295" name="Text Box 10">
          <a:extLst>
            <a:ext uri="{FF2B5EF4-FFF2-40B4-BE49-F238E27FC236}">
              <a16:creationId xmlns:a16="http://schemas.microsoft.com/office/drawing/2014/main" id="{00000000-0008-0000-2100-0000F7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296" name="Text Box 11">
          <a:extLst>
            <a:ext uri="{FF2B5EF4-FFF2-40B4-BE49-F238E27FC236}">
              <a16:creationId xmlns:a16="http://schemas.microsoft.com/office/drawing/2014/main" id="{00000000-0008-0000-2100-0000F8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69</xdr:row>
      <xdr:rowOff>0</xdr:rowOff>
    </xdr:from>
    <xdr:ext cx="114300" cy="285750"/>
    <xdr:sp macro="" textlink="">
      <xdr:nvSpPr>
        <xdr:cNvPr id="2297" name="Text Box 12">
          <a:extLst>
            <a:ext uri="{FF2B5EF4-FFF2-40B4-BE49-F238E27FC236}">
              <a16:creationId xmlns:a16="http://schemas.microsoft.com/office/drawing/2014/main" id="{00000000-0008-0000-2100-0000F9080000}"/>
            </a:ext>
          </a:extLst>
        </xdr:cNvPr>
        <xdr:cNvSpPr txBox="1">
          <a:spLocks noChangeArrowheads="1"/>
        </xdr:cNvSpPr>
      </xdr:nvSpPr>
      <xdr:spPr bwMode="auto">
        <a:xfrm>
          <a:off x="124968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298" name="Text Box 13">
          <a:extLst>
            <a:ext uri="{FF2B5EF4-FFF2-40B4-BE49-F238E27FC236}">
              <a16:creationId xmlns:a16="http://schemas.microsoft.com/office/drawing/2014/main" id="{00000000-0008-0000-2100-0000FA08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72</xdr:row>
      <xdr:rowOff>0</xdr:rowOff>
    </xdr:from>
    <xdr:ext cx="114300" cy="285750"/>
    <xdr:sp macro="" textlink="">
      <xdr:nvSpPr>
        <xdr:cNvPr id="2299" name="Text Box 14">
          <a:extLst>
            <a:ext uri="{FF2B5EF4-FFF2-40B4-BE49-F238E27FC236}">
              <a16:creationId xmlns:a16="http://schemas.microsoft.com/office/drawing/2014/main" id="{00000000-0008-0000-2100-0000FB080000}"/>
            </a:ext>
          </a:extLst>
        </xdr:cNvPr>
        <xdr:cNvSpPr txBox="1">
          <a:spLocks noChangeArrowheads="1"/>
        </xdr:cNvSpPr>
      </xdr:nvSpPr>
      <xdr:spPr bwMode="auto">
        <a:xfrm>
          <a:off x="124968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300" name="Text Box 1">
          <a:extLst>
            <a:ext uri="{FF2B5EF4-FFF2-40B4-BE49-F238E27FC236}">
              <a16:creationId xmlns:a16="http://schemas.microsoft.com/office/drawing/2014/main" id="{00000000-0008-0000-2100-0000FC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67</xdr:row>
      <xdr:rowOff>0</xdr:rowOff>
    </xdr:from>
    <xdr:ext cx="114300" cy="285750"/>
    <xdr:sp macro="" textlink="">
      <xdr:nvSpPr>
        <xdr:cNvPr id="2301" name="Text Box 2">
          <a:extLst>
            <a:ext uri="{FF2B5EF4-FFF2-40B4-BE49-F238E27FC236}">
              <a16:creationId xmlns:a16="http://schemas.microsoft.com/office/drawing/2014/main" id="{00000000-0008-0000-2100-0000FD080000}"/>
            </a:ext>
          </a:extLst>
        </xdr:cNvPr>
        <xdr:cNvSpPr txBox="1">
          <a:spLocks noChangeArrowheads="1"/>
        </xdr:cNvSpPr>
      </xdr:nvSpPr>
      <xdr:spPr bwMode="auto">
        <a:xfrm>
          <a:off x="1249680" y="126187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2" name="Text Box 1">
          <a:extLst>
            <a:ext uri="{FF2B5EF4-FFF2-40B4-BE49-F238E27FC236}">
              <a16:creationId xmlns:a16="http://schemas.microsoft.com/office/drawing/2014/main" id="{00000000-0008-0000-2100-0000FE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3" name="Text Box 2">
          <a:extLst>
            <a:ext uri="{FF2B5EF4-FFF2-40B4-BE49-F238E27FC236}">
              <a16:creationId xmlns:a16="http://schemas.microsoft.com/office/drawing/2014/main" id="{00000000-0008-0000-2100-0000FF08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4" name="Text Box 3">
          <a:extLst>
            <a:ext uri="{FF2B5EF4-FFF2-40B4-BE49-F238E27FC236}">
              <a16:creationId xmlns:a16="http://schemas.microsoft.com/office/drawing/2014/main" id="{00000000-0008-0000-2100-000000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5" name="Text Box 4">
          <a:extLst>
            <a:ext uri="{FF2B5EF4-FFF2-40B4-BE49-F238E27FC236}">
              <a16:creationId xmlns:a16="http://schemas.microsoft.com/office/drawing/2014/main" id="{00000000-0008-0000-2100-000001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6" name="Text Box 5">
          <a:extLst>
            <a:ext uri="{FF2B5EF4-FFF2-40B4-BE49-F238E27FC236}">
              <a16:creationId xmlns:a16="http://schemas.microsoft.com/office/drawing/2014/main" id="{00000000-0008-0000-2100-000002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7" name="Text Box 6">
          <a:extLst>
            <a:ext uri="{FF2B5EF4-FFF2-40B4-BE49-F238E27FC236}">
              <a16:creationId xmlns:a16="http://schemas.microsoft.com/office/drawing/2014/main" id="{00000000-0008-0000-2100-000003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8" name="Text Box 8">
          <a:extLst>
            <a:ext uri="{FF2B5EF4-FFF2-40B4-BE49-F238E27FC236}">
              <a16:creationId xmlns:a16="http://schemas.microsoft.com/office/drawing/2014/main" id="{00000000-0008-0000-2100-000004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09" name="Text Box 9">
          <a:extLst>
            <a:ext uri="{FF2B5EF4-FFF2-40B4-BE49-F238E27FC236}">
              <a16:creationId xmlns:a16="http://schemas.microsoft.com/office/drawing/2014/main" id="{00000000-0008-0000-2100-000005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10" name="Text Box 10">
          <a:extLst>
            <a:ext uri="{FF2B5EF4-FFF2-40B4-BE49-F238E27FC236}">
              <a16:creationId xmlns:a16="http://schemas.microsoft.com/office/drawing/2014/main" id="{00000000-0008-0000-2100-000006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311" name="Text Box 11">
          <a:extLst>
            <a:ext uri="{FF2B5EF4-FFF2-40B4-BE49-F238E27FC236}">
              <a16:creationId xmlns:a16="http://schemas.microsoft.com/office/drawing/2014/main" id="{00000000-0008-0000-2100-00000709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312" name="Text Box 12">
          <a:extLst>
            <a:ext uri="{FF2B5EF4-FFF2-40B4-BE49-F238E27FC236}">
              <a16:creationId xmlns:a16="http://schemas.microsoft.com/office/drawing/2014/main" id="{00000000-0008-0000-2100-00000809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13" name="Text Box 13">
          <a:extLst>
            <a:ext uri="{FF2B5EF4-FFF2-40B4-BE49-F238E27FC236}">
              <a16:creationId xmlns:a16="http://schemas.microsoft.com/office/drawing/2014/main" id="{00000000-0008-0000-2100-000009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14" name="Text Box 14">
          <a:extLst>
            <a:ext uri="{FF2B5EF4-FFF2-40B4-BE49-F238E27FC236}">
              <a16:creationId xmlns:a16="http://schemas.microsoft.com/office/drawing/2014/main" id="{00000000-0008-0000-2100-00000A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15" name="Text Box 1">
          <a:extLst>
            <a:ext uri="{FF2B5EF4-FFF2-40B4-BE49-F238E27FC236}">
              <a16:creationId xmlns:a16="http://schemas.microsoft.com/office/drawing/2014/main" id="{00000000-0008-0000-2100-00000B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16" name="Text Box 2">
          <a:extLst>
            <a:ext uri="{FF2B5EF4-FFF2-40B4-BE49-F238E27FC236}">
              <a16:creationId xmlns:a16="http://schemas.microsoft.com/office/drawing/2014/main" id="{00000000-0008-0000-2100-00000C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17" name="Text Box 1">
          <a:extLst>
            <a:ext uri="{FF2B5EF4-FFF2-40B4-BE49-F238E27FC236}">
              <a16:creationId xmlns:a16="http://schemas.microsoft.com/office/drawing/2014/main" id="{00000000-0008-0000-2100-00000D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18" name="Text Box 2">
          <a:extLst>
            <a:ext uri="{FF2B5EF4-FFF2-40B4-BE49-F238E27FC236}">
              <a16:creationId xmlns:a16="http://schemas.microsoft.com/office/drawing/2014/main" id="{00000000-0008-0000-2100-00000E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19" name="Text Box 3">
          <a:extLst>
            <a:ext uri="{FF2B5EF4-FFF2-40B4-BE49-F238E27FC236}">
              <a16:creationId xmlns:a16="http://schemas.microsoft.com/office/drawing/2014/main" id="{00000000-0008-0000-2100-00000F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20" name="Text Box 4">
          <a:extLst>
            <a:ext uri="{FF2B5EF4-FFF2-40B4-BE49-F238E27FC236}">
              <a16:creationId xmlns:a16="http://schemas.microsoft.com/office/drawing/2014/main" id="{00000000-0008-0000-2100-000010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21" name="Text Box 5">
          <a:extLst>
            <a:ext uri="{FF2B5EF4-FFF2-40B4-BE49-F238E27FC236}">
              <a16:creationId xmlns:a16="http://schemas.microsoft.com/office/drawing/2014/main" id="{00000000-0008-0000-2100-000011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22" name="Text Box 6">
          <a:extLst>
            <a:ext uri="{FF2B5EF4-FFF2-40B4-BE49-F238E27FC236}">
              <a16:creationId xmlns:a16="http://schemas.microsoft.com/office/drawing/2014/main" id="{00000000-0008-0000-2100-000012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23" name="Text Box 8">
          <a:extLst>
            <a:ext uri="{FF2B5EF4-FFF2-40B4-BE49-F238E27FC236}">
              <a16:creationId xmlns:a16="http://schemas.microsoft.com/office/drawing/2014/main" id="{00000000-0008-0000-2100-000013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24" name="Text Box 9">
          <a:extLst>
            <a:ext uri="{FF2B5EF4-FFF2-40B4-BE49-F238E27FC236}">
              <a16:creationId xmlns:a16="http://schemas.microsoft.com/office/drawing/2014/main" id="{00000000-0008-0000-2100-000014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25" name="Text Box 10">
          <a:extLst>
            <a:ext uri="{FF2B5EF4-FFF2-40B4-BE49-F238E27FC236}">
              <a16:creationId xmlns:a16="http://schemas.microsoft.com/office/drawing/2014/main" id="{00000000-0008-0000-2100-000015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326" name="Text Box 11">
          <a:extLst>
            <a:ext uri="{FF2B5EF4-FFF2-40B4-BE49-F238E27FC236}">
              <a16:creationId xmlns:a16="http://schemas.microsoft.com/office/drawing/2014/main" id="{00000000-0008-0000-2100-00001609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70</xdr:row>
      <xdr:rowOff>0</xdr:rowOff>
    </xdr:from>
    <xdr:ext cx="114300" cy="285750"/>
    <xdr:sp macro="" textlink="">
      <xdr:nvSpPr>
        <xdr:cNvPr id="2327" name="Text Box 12">
          <a:extLst>
            <a:ext uri="{FF2B5EF4-FFF2-40B4-BE49-F238E27FC236}">
              <a16:creationId xmlns:a16="http://schemas.microsoft.com/office/drawing/2014/main" id="{00000000-0008-0000-2100-000017090000}"/>
            </a:ext>
          </a:extLst>
        </xdr:cNvPr>
        <xdr:cNvSpPr txBox="1">
          <a:spLocks noChangeArrowheads="1"/>
        </xdr:cNvSpPr>
      </xdr:nvSpPr>
      <xdr:spPr bwMode="auto">
        <a:xfrm>
          <a:off x="124968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28" name="Text Box 13">
          <a:extLst>
            <a:ext uri="{FF2B5EF4-FFF2-40B4-BE49-F238E27FC236}">
              <a16:creationId xmlns:a16="http://schemas.microsoft.com/office/drawing/2014/main" id="{00000000-0008-0000-2100-000018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29" name="Text Box 14">
          <a:extLst>
            <a:ext uri="{FF2B5EF4-FFF2-40B4-BE49-F238E27FC236}">
              <a16:creationId xmlns:a16="http://schemas.microsoft.com/office/drawing/2014/main" id="{00000000-0008-0000-2100-000019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30" name="Text Box 1">
          <a:extLst>
            <a:ext uri="{FF2B5EF4-FFF2-40B4-BE49-F238E27FC236}">
              <a16:creationId xmlns:a16="http://schemas.microsoft.com/office/drawing/2014/main" id="{00000000-0008-0000-2100-00001A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68</xdr:row>
      <xdr:rowOff>0</xdr:rowOff>
    </xdr:from>
    <xdr:ext cx="114300" cy="285750"/>
    <xdr:sp macro="" textlink="">
      <xdr:nvSpPr>
        <xdr:cNvPr id="2331" name="Text Box 2">
          <a:extLst>
            <a:ext uri="{FF2B5EF4-FFF2-40B4-BE49-F238E27FC236}">
              <a16:creationId xmlns:a16="http://schemas.microsoft.com/office/drawing/2014/main" id="{00000000-0008-0000-2100-00001B090000}"/>
            </a:ext>
          </a:extLst>
        </xdr:cNvPr>
        <xdr:cNvSpPr txBox="1">
          <a:spLocks noChangeArrowheads="1"/>
        </xdr:cNvSpPr>
      </xdr:nvSpPr>
      <xdr:spPr bwMode="auto">
        <a:xfrm>
          <a:off x="1249680" y="128016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1799166</xdr:colOff>
      <xdr:row>71</xdr:row>
      <xdr:rowOff>0</xdr:rowOff>
    </xdr:from>
    <xdr:ext cx="114300" cy="285750"/>
    <xdr:sp macro="" textlink="">
      <xdr:nvSpPr>
        <xdr:cNvPr id="2332" name="Text Box 13">
          <a:extLst>
            <a:ext uri="{FF2B5EF4-FFF2-40B4-BE49-F238E27FC236}">
              <a16:creationId xmlns:a16="http://schemas.microsoft.com/office/drawing/2014/main" id="{00000000-0008-0000-2100-00001C090000}"/>
            </a:ext>
          </a:extLst>
        </xdr:cNvPr>
        <xdr:cNvSpPr txBox="1">
          <a:spLocks noChangeArrowheads="1"/>
        </xdr:cNvSpPr>
      </xdr:nvSpPr>
      <xdr:spPr bwMode="auto">
        <a:xfrm>
          <a:off x="125052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33" name="Text Box 8">
          <a:extLst>
            <a:ext uri="{FF2B5EF4-FFF2-40B4-BE49-F238E27FC236}">
              <a16:creationId xmlns:a16="http://schemas.microsoft.com/office/drawing/2014/main" id="{00000000-0008-0000-2100-00001D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334" name="Text Box 11">
          <a:extLst>
            <a:ext uri="{FF2B5EF4-FFF2-40B4-BE49-F238E27FC236}">
              <a16:creationId xmlns:a16="http://schemas.microsoft.com/office/drawing/2014/main" id="{00000000-0008-0000-2100-00001E09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335" name="Text Box 12">
          <a:extLst>
            <a:ext uri="{FF2B5EF4-FFF2-40B4-BE49-F238E27FC236}">
              <a16:creationId xmlns:a16="http://schemas.microsoft.com/office/drawing/2014/main" id="{00000000-0008-0000-2100-00001F09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36" name="Text Box 11">
          <a:extLst>
            <a:ext uri="{FF2B5EF4-FFF2-40B4-BE49-F238E27FC236}">
              <a16:creationId xmlns:a16="http://schemas.microsoft.com/office/drawing/2014/main" id="{00000000-0008-0000-2100-000020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37" name="Text Box 12">
          <a:extLst>
            <a:ext uri="{FF2B5EF4-FFF2-40B4-BE49-F238E27FC236}">
              <a16:creationId xmlns:a16="http://schemas.microsoft.com/office/drawing/2014/main" id="{00000000-0008-0000-2100-000021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38" name="Text Box 11">
          <a:extLst>
            <a:ext uri="{FF2B5EF4-FFF2-40B4-BE49-F238E27FC236}">
              <a16:creationId xmlns:a16="http://schemas.microsoft.com/office/drawing/2014/main" id="{00000000-0008-0000-2100-000022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39" name="Text Box 12">
          <a:extLst>
            <a:ext uri="{FF2B5EF4-FFF2-40B4-BE49-F238E27FC236}">
              <a16:creationId xmlns:a16="http://schemas.microsoft.com/office/drawing/2014/main" id="{00000000-0008-0000-2100-000023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2340" name="Text Box 13">
          <a:extLst>
            <a:ext uri="{FF2B5EF4-FFF2-40B4-BE49-F238E27FC236}">
              <a16:creationId xmlns:a16="http://schemas.microsoft.com/office/drawing/2014/main" id="{00000000-0008-0000-2100-00002409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2341" name="Text Box 14">
          <a:extLst>
            <a:ext uri="{FF2B5EF4-FFF2-40B4-BE49-F238E27FC236}">
              <a16:creationId xmlns:a16="http://schemas.microsoft.com/office/drawing/2014/main" id="{00000000-0008-0000-2100-00002509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342" name="Text Box 11">
          <a:extLst>
            <a:ext uri="{FF2B5EF4-FFF2-40B4-BE49-F238E27FC236}">
              <a16:creationId xmlns:a16="http://schemas.microsoft.com/office/drawing/2014/main" id="{00000000-0008-0000-2100-00002609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69</xdr:row>
      <xdr:rowOff>0</xdr:rowOff>
    </xdr:from>
    <xdr:ext cx="114300" cy="285750"/>
    <xdr:sp macro="" textlink="">
      <xdr:nvSpPr>
        <xdr:cNvPr id="2343" name="Text Box 12">
          <a:extLst>
            <a:ext uri="{FF2B5EF4-FFF2-40B4-BE49-F238E27FC236}">
              <a16:creationId xmlns:a16="http://schemas.microsoft.com/office/drawing/2014/main" id="{00000000-0008-0000-2100-000027090000}"/>
            </a:ext>
          </a:extLst>
        </xdr:cNvPr>
        <xdr:cNvSpPr txBox="1">
          <a:spLocks noChangeArrowheads="1"/>
        </xdr:cNvSpPr>
      </xdr:nvSpPr>
      <xdr:spPr bwMode="auto">
        <a:xfrm>
          <a:off x="187452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44" name="Text Box 11">
          <a:extLst>
            <a:ext uri="{FF2B5EF4-FFF2-40B4-BE49-F238E27FC236}">
              <a16:creationId xmlns:a16="http://schemas.microsoft.com/office/drawing/2014/main" id="{00000000-0008-0000-2100-000028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45" name="Text Box 12">
          <a:extLst>
            <a:ext uri="{FF2B5EF4-FFF2-40B4-BE49-F238E27FC236}">
              <a16:creationId xmlns:a16="http://schemas.microsoft.com/office/drawing/2014/main" id="{00000000-0008-0000-2100-000029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46" name="Text Box 11">
          <a:extLst>
            <a:ext uri="{FF2B5EF4-FFF2-40B4-BE49-F238E27FC236}">
              <a16:creationId xmlns:a16="http://schemas.microsoft.com/office/drawing/2014/main" id="{00000000-0008-0000-2100-00002A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70</xdr:row>
      <xdr:rowOff>0</xdr:rowOff>
    </xdr:from>
    <xdr:ext cx="114300" cy="285750"/>
    <xdr:sp macro="" textlink="">
      <xdr:nvSpPr>
        <xdr:cNvPr id="2347" name="Text Box 12">
          <a:extLst>
            <a:ext uri="{FF2B5EF4-FFF2-40B4-BE49-F238E27FC236}">
              <a16:creationId xmlns:a16="http://schemas.microsoft.com/office/drawing/2014/main" id="{00000000-0008-0000-2100-00002B090000}"/>
            </a:ext>
          </a:extLst>
        </xdr:cNvPr>
        <xdr:cNvSpPr txBox="1">
          <a:spLocks noChangeArrowheads="1"/>
        </xdr:cNvSpPr>
      </xdr:nvSpPr>
      <xdr:spPr bwMode="auto">
        <a:xfrm>
          <a:off x="187452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419100</xdr:colOff>
      <xdr:row>71</xdr:row>
      <xdr:rowOff>9525</xdr:rowOff>
    </xdr:from>
    <xdr:ext cx="114300" cy="285750"/>
    <xdr:sp macro="" textlink="">
      <xdr:nvSpPr>
        <xdr:cNvPr id="2348" name="Text Box 8">
          <a:extLst>
            <a:ext uri="{FF2B5EF4-FFF2-40B4-BE49-F238E27FC236}">
              <a16:creationId xmlns:a16="http://schemas.microsoft.com/office/drawing/2014/main" id="{00000000-0008-0000-2100-00002C090000}"/>
            </a:ext>
          </a:extLst>
        </xdr:cNvPr>
        <xdr:cNvSpPr txBox="1">
          <a:spLocks noChangeArrowheads="1"/>
        </xdr:cNvSpPr>
      </xdr:nvSpPr>
      <xdr:spPr bwMode="auto">
        <a:xfrm>
          <a:off x="2293620" y="13359765"/>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0</xdr:colOff>
      <xdr:row>71</xdr:row>
      <xdr:rowOff>0</xdr:rowOff>
    </xdr:from>
    <xdr:ext cx="114300" cy="285750"/>
    <xdr:sp macro="" textlink="">
      <xdr:nvSpPr>
        <xdr:cNvPr id="2349" name="Text Box 13">
          <a:extLst>
            <a:ext uri="{FF2B5EF4-FFF2-40B4-BE49-F238E27FC236}">
              <a16:creationId xmlns:a16="http://schemas.microsoft.com/office/drawing/2014/main" id="{00000000-0008-0000-2100-00002D090000}"/>
            </a:ext>
          </a:extLst>
        </xdr:cNvPr>
        <xdr:cNvSpPr txBox="1">
          <a:spLocks noChangeArrowheads="1"/>
        </xdr:cNvSpPr>
      </xdr:nvSpPr>
      <xdr:spPr bwMode="auto">
        <a:xfrm>
          <a:off x="187452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350" name="Text Box 11">
          <a:extLst>
            <a:ext uri="{FF2B5EF4-FFF2-40B4-BE49-F238E27FC236}">
              <a16:creationId xmlns:a16="http://schemas.microsoft.com/office/drawing/2014/main" id="{00000000-0008-0000-2100-00002E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351" name="Text Box 12">
          <a:extLst>
            <a:ext uri="{FF2B5EF4-FFF2-40B4-BE49-F238E27FC236}">
              <a16:creationId xmlns:a16="http://schemas.microsoft.com/office/drawing/2014/main" id="{00000000-0008-0000-2100-00002F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52" name="Text Box 11">
          <a:extLst>
            <a:ext uri="{FF2B5EF4-FFF2-40B4-BE49-F238E27FC236}">
              <a16:creationId xmlns:a16="http://schemas.microsoft.com/office/drawing/2014/main" id="{00000000-0008-0000-2100-000030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53" name="Text Box 12">
          <a:extLst>
            <a:ext uri="{FF2B5EF4-FFF2-40B4-BE49-F238E27FC236}">
              <a16:creationId xmlns:a16="http://schemas.microsoft.com/office/drawing/2014/main" id="{00000000-0008-0000-2100-000031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54" name="Text Box 11">
          <a:extLst>
            <a:ext uri="{FF2B5EF4-FFF2-40B4-BE49-F238E27FC236}">
              <a16:creationId xmlns:a16="http://schemas.microsoft.com/office/drawing/2014/main" id="{00000000-0008-0000-2100-000032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55" name="Text Box 12">
          <a:extLst>
            <a:ext uri="{FF2B5EF4-FFF2-40B4-BE49-F238E27FC236}">
              <a16:creationId xmlns:a16="http://schemas.microsoft.com/office/drawing/2014/main" id="{00000000-0008-0000-2100-000033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2356" name="Text Box 13">
          <a:extLst>
            <a:ext uri="{FF2B5EF4-FFF2-40B4-BE49-F238E27FC236}">
              <a16:creationId xmlns:a16="http://schemas.microsoft.com/office/drawing/2014/main" id="{00000000-0008-0000-2100-00003409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2357" name="Text Box 14">
          <a:extLst>
            <a:ext uri="{FF2B5EF4-FFF2-40B4-BE49-F238E27FC236}">
              <a16:creationId xmlns:a16="http://schemas.microsoft.com/office/drawing/2014/main" id="{00000000-0008-0000-2100-00003509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358" name="Text Box 11">
          <a:extLst>
            <a:ext uri="{FF2B5EF4-FFF2-40B4-BE49-F238E27FC236}">
              <a16:creationId xmlns:a16="http://schemas.microsoft.com/office/drawing/2014/main" id="{00000000-0008-0000-2100-000036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359" name="Text Box 12">
          <a:extLst>
            <a:ext uri="{FF2B5EF4-FFF2-40B4-BE49-F238E27FC236}">
              <a16:creationId xmlns:a16="http://schemas.microsoft.com/office/drawing/2014/main" id="{00000000-0008-0000-2100-000037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60" name="Text Box 11">
          <a:extLst>
            <a:ext uri="{FF2B5EF4-FFF2-40B4-BE49-F238E27FC236}">
              <a16:creationId xmlns:a16="http://schemas.microsoft.com/office/drawing/2014/main" id="{00000000-0008-0000-2100-000038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61" name="Text Box 12">
          <a:extLst>
            <a:ext uri="{FF2B5EF4-FFF2-40B4-BE49-F238E27FC236}">
              <a16:creationId xmlns:a16="http://schemas.microsoft.com/office/drawing/2014/main" id="{00000000-0008-0000-2100-000039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62" name="Text Box 11">
          <a:extLst>
            <a:ext uri="{FF2B5EF4-FFF2-40B4-BE49-F238E27FC236}">
              <a16:creationId xmlns:a16="http://schemas.microsoft.com/office/drawing/2014/main" id="{00000000-0008-0000-2100-00003A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363" name="Text Box 12">
          <a:extLst>
            <a:ext uri="{FF2B5EF4-FFF2-40B4-BE49-F238E27FC236}">
              <a16:creationId xmlns:a16="http://schemas.microsoft.com/office/drawing/2014/main" id="{00000000-0008-0000-2100-00003B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2364" name="Text Box 11">
          <a:extLst>
            <a:ext uri="{FF2B5EF4-FFF2-40B4-BE49-F238E27FC236}">
              <a16:creationId xmlns:a16="http://schemas.microsoft.com/office/drawing/2014/main" id="{00000000-0008-0000-2100-00003C09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2365" name="Text Box 12">
          <a:extLst>
            <a:ext uri="{FF2B5EF4-FFF2-40B4-BE49-F238E27FC236}">
              <a16:creationId xmlns:a16="http://schemas.microsoft.com/office/drawing/2014/main" id="{00000000-0008-0000-2100-00003D09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66" name="Text Box 11">
          <a:extLst>
            <a:ext uri="{FF2B5EF4-FFF2-40B4-BE49-F238E27FC236}">
              <a16:creationId xmlns:a16="http://schemas.microsoft.com/office/drawing/2014/main" id="{00000000-0008-0000-2100-00003E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67" name="Text Box 12">
          <a:extLst>
            <a:ext uri="{FF2B5EF4-FFF2-40B4-BE49-F238E27FC236}">
              <a16:creationId xmlns:a16="http://schemas.microsoft.com/office/drawing/2014/main" id="{00000000-0008-0000-2100-00003F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68" name="Text Box 11">
          <a:extLst>
            <a:ext uri="{FF2B5EF4-FFF2-40B4-BE49-F238E27FC236}">
              <a16:creationId xmlns:a16="http://schemas.microsoft.com/office/drawing/2014/main" id="{00000000-0008-0000-2100-000040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69" name="Text Box 12">
          <a:extLst>
            <a:ext uri="{FF2B5EF4-FFF2-40B4-BE49-F238E27FC236}">
              <a16:creationId xmlns:a16="http://schemas.microsoft.com/office/drawing/2014/main" id="{00000000-0008-0000-2100-000041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2370" name="Text Box 13">
          <a:extLst>
            <a:ext uri="{FF2B5EF4-FFF2-40B4-BE49-F238E27FC236}">
              <a16:creationId xmlns:a16="http://schemas.microsoft.com/office/drawing/2014/main" id="{00000000-0008-0000-2100-00004209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2371" name="Text Box 14">
          <a:extLst>
            <a:ext uri="{FF2B5EF4-FFF2-40B4-BE49-F238E27FC236}">
              <a16:creationId xmlns:a16="http://schemas.microsoft.com/office/drawing/2014/main" id="{00000000-0008-0000-2100-00004309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0</xdr:rowOff>
    </xdr:from>
    <xdr:ext cx="114300" cy="285750"/>
    <xdr:sp macro="" textlink="">
      <xdr:nvSpPr>
        <xdr:cNvPr id="2372" name="Text Box 11">
          <a:extLst>
            <a:ext uri="{FF2B5EF4-FFF2-40B4-BE49-F238E27FC236}">
              <a16:creationId xmlns:a16="http://schemas.microsoft.com/office/drawing/2014/main" id="{00000000-0008-0000-2100-000044090000}"/>
            </a:ext>
          </a:extLst>
        </xdr:cNvPr>
        <xdr:cNvSpPr txBox="1">
          <a:spLocks noChangeArrowheads="1"/>
        </xdr:cNvSpPr>
      </xdr:nvSpPr>
      <xdr:spPr bwMode="auto">
        <a:xfrm>
          <a:off x="312420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264583</xdr:colOff>
      <xdr:row>68</xdr:row>
      <xdr:rowOff>158750</xdr:rowOff>
    </xdr:from>
    <xdr:ext cx="114300" cy="285750"/>
    <xdr:sp macro="" textlink="">
      <xdr:nvSpPr>
        <xdr:cNvPr id="2373" name="Text Box 12">
          <a:extLst>
            <a:ext uri="{FF2B5EF4-FFF2-40B4-BE49-F238E27FC236}">
              <a16:creationId xmlns:a16="http://schemas.microsoft.com/office/drawing/2014/main" id="{00000000-0008-0000-2100-000045090000}"/>
            </a:ext>
          </a:extLst>
        </xdr:cNvPr>
        <xdr:cNvSpPr txBox="1">
          <a:spLocks noChangeArrowheads="1"/>
        </xdr:cNvSpPr>
      </xdr:nvSpPr>
      <xdr:spPr bwMode="auto">
        <a:xfrm>
          <a:off x="4013623" y="1296035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74" name="Text Box 11">
          <a:extLst>
            <a:ext uri="{FF2B5EF4-FFF2-40B4-BE49-F238E27FC236}">
              <a16:creationId xmlns:a16="http://schemas.microsoft.com/office/drawing/2014/main" id="{00000000-0008-0000-2100-000046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75" name="Text Box 12">
          <a:extLst>
            <a:ext uri="{FF2B5EF4-FFF2-40B4-BE49-F238E27FC236}">
              <a16:creationId xmlns:a16="http://schemas.microsoft.com/office/drawing/2014/main" id="{00000000-0008-0000-2100-000047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76" name="Text Box 11">
          <a:extLst>
            <a:ext uri="{FF2B5EF4-FFF2-40B4-BE49-F238E27FC236}">
              <a16:creationId xmlns:a16="http://schemas.microsoft.com/office/drawing/2014/main" id="{00000000-0008-0000-2100-000048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114300" cy="285750"/>
    <xdr:sp macro="" textlink="">
      <xdr:nvSpPr>
        <xdr:cNvPr id="2377" name="Text Box 12">
          <a:extLst>
            <a:ext uri="{FF2B5EF4-FFF2-40B4-BE49-F238E27FC236}">
              <a16:creationId xmlns:a16="http://schemas.microsoft.com/office/drawing/2014/main" id="{00000000-0008-0000-2100-000049090000}"/>
            </a:ext>
          </a:extLst>
        </xdr:cNvPr>
        <xdr:cNvSpPr txBox="1">
          <a:spLocks noChangeArrowheads="1"/>
        </xdr:cNvSpPr>
      </xdr:nvSpPr>
      <xdr:spPr bwMode="auto">
        <a:xfrm>
          <a:off x="312420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71</xdr:row>
      <xdr:rowOff>0</xdr:rowOff>
    </xdr:from>
    <xdr:ext cx="114300" cy="285750"/>
    <xdr:sp macro="" textlink="">
      <xdr:nvSpPr>
        <xdr:cNvPr id="2378" name="Text Box 13">
          <a:extLst>
            <a:ext uri="{FF2B5EF4-FFF2-40B4-BE49-F238E27FC236}">
              <a16:creationId xmlns:a16="http://schemas.microsoft.com/office/drawing/2014/main" id="{00000000-0008-0000-2100-00004A090000}"/>
            </a:ext>
          </a:extLst>
        </xdr:cNvPr>
        <xdr:cNvSpPr txBox="1">
          <a:spLocks noChangeArrowheads="1"/>
        </xdr:cNvSpPr>
      </xdr:nvSpPr>
      <xdr:spPr bwMode="auto">
        <a:xfrm>
          <a:off x="312420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379" name="Text Box 11">
          <a:extLst>
            <a:ext uri="{FF2B5EF4-FFF2-40B4-BE49-F238E27FC236}">
              <a16:creationId xmlns:a16="http://schemas.microsoft.com/office/drawing/2014/main" id="{00000000-0008-0000-2100-00004B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380" name="Text Box 12">
          <a:extLst>
            <a:ext uri="{FF2B5EF4-FFF2-40B4-BE49-F238E27FC236}">
              <a16:creationId xmlns:a16="http://schemas.microsoft.com/office/drawing/2014/main" id="{00000000-0008-0000-2100-00004C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81" name="Text Box 11">
          <a:extLst>
            <a:ext uri="{FF2B5EF4-FFF2-40B4-BE49-F238E27FC236}">
              <a16:creationId xmlns:a16="http://schemas.microsoft.com/office/drawing/2014/main" id="{00000000-0008-0000-2100-00004D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82" name="Text Box 12">
          <a:extLst>
            <a:ext uri="{FF2B5EF4-FFF2-40B4-BE49-F238E27FC236}">
              <a16:creationId xmlns:a16="http://schemas.microsoft.com/office/drawing/2014/main" id="{00000000-0008-0000-2100-00004E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83" name="Text Box 11">
          <a:extLst>
            <a:ext uri="{FF2B5EF4-FFF2-40B4-BE49-F238E27FC236}">
              <a16:creationId xmlns:a16="http://schemas.microsoft.com/office/drawing/2014/main" id="{00000000-0008-0000-2100-00004F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84" name="Text Box 12">
          <a:extLst>
            <a:ext uri="{FF2B5EF4-FFF2-40B4-BE49-F238E27FC236}">
              <a16:creationId xmlns:a16="http://schemas.microsoft.com/office/drawing/2014/main" id="{00000000-0008-0000-2100-000050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2385" name="Text Box 13">
          <a:extLst>
            <a:ext uri="{FF2B5EF4-FFF2-40B4-BE49-F238E27FC236}">
              <a16:creationId xmlns:a16="http://schemas.microsoft.com/office/drawing/2014/main" id="{00000000-0008-0000-2100-00005109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2386" name="Text Box 14">
          <a:extLst>
            <a:ext uri="{FF2B5EF4-FFF2-40B4-BE49-F238E27FC236}">
              <a16:creationId xmlns:a16="http://schemas.microsoft.com/office/drawing/2014/main" id="{00000000-0008-0000-2100-00005209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387" name="Text Box 11">
          <a:extLst>
            <a:ext uri="{FF2B5EF4-FFF2-40B4-BE49-F238E27FC236}">
              <a16:creationId xmlns:a16="http://schemas.microsoft.com/office/drawing/2014/main" id="{00000000-0008-0000-2100-000053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388" name="Text Box 12">
          <a:extLst>
            <a:ext uri="{FF2B5EF4-FFF2-40B4-BE49-F238E27FC236}">
              <a16:creationId xmlns:a16="http://schemas.microsoft.com/office/drawing/2014/main" id="{00000000-0008-0000-2100-000054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89" name="Text Box 11">
          <a:extLst>
            <a:ext uri="{FF2B5EF4-FFF2-40B4-BE49-F238E27FC236}">
              <a16:creationId xmlns:a16="http://schemas.microsoft.com/office/drawing/2014/main" id="{00000000-0008-0000-2100-000055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90" name="Text Box 12">
          <a:extLst>
            <a:ext uri="{FF2B5EF4-FFF2-40B4-BE49-F238E27FC236}">
              <a16:creationId xmlns:a16="http://schemas.microsoft.com/office/drawing/2014/main" id="{00000000-0008-0000-2100-000056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91" name="Text Box 11">
          <a:extLst>
            <a:ext uri="{FF2B5EF4-FFF2-40B4-BE49-F238E27FC236}">
              <a16:creationId xmlns:a16="http://schemas.microsoft.com/office/drawing/2014/main" id="{00000000-0008-0000-2100-000057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392" name="Text Box 12">
          <a:extLst>
            <a:ext uri="{FF2B5EF4-FFF2-40B4-BE49-F238E27FC236}">
              <a16:creationId xmlns:a16="http://schemas.microsoft.com/office/drawing/2014/main" id="{00000000-0008-0000-2100-000058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2393" name="Text Box 13">
          <a:extLst>
            <a:ext uri="{FF2B5EF4-FFF2-40B4-BE49-F238E27FC236}">
              <a16:creationId xmlns:a16="http://schemas.microsoft.com/office/drawing/2014/main" id="{00000000-0008-0000-2100-00005909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94" name="Text Box 13">
          <a:extLst>
            <a:ext uri="{FF2B5EF4-FFF2-40B4-BE49-F238E27FC236}">
              <a16:creationId xmlns:a16="http://schemas.microsoft.com/office/drawing/2014/main" id="{00000000-0008-0000-2100-00005A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95" name="Text Box 14">
          <a:extLst>
            <a:ext uri="{FF2B5EF4-FFF2-40B4-BE49-F238E27FC236}">
              <a16:creationId xmlns:a16="http://schemas.microsoft.com/office/drawing/2014/main" id="{00000000-0008-0000-2100-00005B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96" name="Text Box 13">
          <a:extLst>
            <a:ext uri="{FF2B5EF4-FFF2-40B4-BE49-F238E27FC236}">
              <a16:creationId xmlns:a16="http://schemas.microsoft.com/office/drawing/2014/main" id="{00000000-0008-0000-2100-00005C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97" name="Text Box 14">
          <a:extLst>
            <a:ext uri="{FF2B5EF4-FFF2-40B4-BE49-F238E27FC236}">
              <a16:creationId xmlns:a16="http://schemas.microsoft.com/office/drawing/2014/main" id="{00000000-0008-0000-2100-00005D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98" name="Text Box 13">
          <a:extLst>
            <a:ext uri="{FF2B5EF4-FFF2-40B4-BE49-F238E27FC236}">
              <a16:creationId xmlns:a16="http://schemas.microsoft.com/office/drawing/2014/main" id="{00000000-0008-0000-2100-00005E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399" name="Text Box 14">
          <a:extLst>
            <a:ext uri="{FF2B5EF4-FFF2-40B4-BE49-F238E27FC236}">
              <a16:creationId xmlns:a16="http://schemas.microsoft.com/office/drawing/2014/main" id="{00000000-0008-0000-2100-00005F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400" name="Text Box 13">
          <a:extLst>
            <a:ext uri="{FF2B5EF4-FFF2-40B4-BE49-F238E27FC236}">
              <a16:creationId xmlns:a16="http://schemas.microsoft.com/office/drawing/2014/main" id="{00000000-0008-0000-2100-000060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73</xdr:row>
      <xdr:rowOff>0</xdr:rowOff>
    </xdr:from>
    <xdr:ext cx="114300" cy="285750"/>
    <xdr:sp macro="" textlink="">
      <xdr:nvSpPr>
        <xdr:cNvPr id="2401" name="Text Box 14">
          <a:extLst>
            <a:ext uri="{FF2B5EF4-FFF2-40B4-BE49-F238E27FC236}">
              <a16:creationId xmlns:a16="http://schemas.microsoft.com/office/drawing/2014/main" id="{00000000-0008-0000-2100-000061090000}"/>
            </a:ext>
          </a:extLst>
        </xdr:cNvPr>
        <xdr:cNvSpPr txBox="1">
          <a:spLocks noChangeArrowheads="1"/>
        </xdr:cNvSpPr>
      </xdr:nvSpPr>
      <xdr:spPr bwMode="auto">
        <a:xfrm>
          <a:off x="124968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402" name="Text Box 11">
          <a:extLst>
            <a:ext uri="{FF2B5EF4-FFF2-40B4-BE49-F238E27FC236}">
              <a16:creationId xmlns:a16="http://schemas.microsoft.com/office/drawing/2014/main" id="{00000000-0008-0000-2100-000062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403" name="Text Box 12">
          <a:extLst>
            <a:ext uri="{FF2B5EF4-FFF2-40B4-BE49-F238E27FC236}">
              <a16:creationId xmlns:a16="http://schemas.microsoft.com/office/drawing/2014/main" id="{00000000-0008-0000-2100-000063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04" name="Text Box 11">
          <a:extLst>
            <a:ext uri="{FF2B5EF4-FFF2-40B4-BE49-F238E27FC236}">
              <a16:creationId xmlns:a16="http://schemas.microsoft.com/office/drawing/2014/main" id="{00000000-0008-0000-2100-000064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05" name="Text Box 12">
          <a:extLst>
            <a:ext uri="{FF2B5EF4-FFF2-40B4-BE49-F238E27FC236}">
              <a16:creationId xmlns:a16="http://schemas.microsoft.com/office/drawing/2014/main" id="{00000000-0008-0000-2100-000065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06" name="Text Box 11">
          <a:extLst>
            <a:ext uri="{FF2B5EF4-FFF2-40B4-BE49-F238E27FC236}">
              <a16:creationId xmlns:a16="http://schemas.microsoft.com/office/drawing/2014/main" id="{00000000-0008-0000-2100-000066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07" name="Text Box 12">
          <a:extLst>
            <a:ext uri="{FF2B5EF4-FFF2-40B4-BE49-F238E27FC236}">
              <a16:creationId xmlns:a16="http://schemas.microsoft.com/office/drawing/2014/main" id="{00000000-0008-0000-2100-000067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2408" name="Text Box 13">
          <a:extLst>
            <a:ext uri="{FF2B5EF4-FFF2-40B4-BE49-F238E27FC236}">
              <a16:creationId xmlns:a16="http://schemas.microsoft.com/office/drawing/2014/main" id="{00000000-0008-0000-2100-00006809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2409" name="Text Box 14">
          <a:extLst>
            <a:ext uri="{FF2B5EF4-FFF2-40B4-BE49-F238E27FC236}">
              <a16:creationId xmlns:a16="http://schemas.microsoft.com/office/drawing/2014/main" id="{00000000-0008-0000-2100-00006909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410" name="Text Box 11">
          <a:extLst>
            <a:ext uri="{FF2B5EF4-FFF2-40B4-BE49-F238E27FC236}">
              <a16:creationId xmlns:a16="http://schemas.microsoft.com/office/drawing/2014/main" id="{00000000-0008-0000-2100-00006A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69</xdr:row>
      <xdr:rowOff>0</xdr:rowOff>
    </xdr:from>
    <xdr:ext cx="114300" cy="285750"/>
    <xdr:sp macro="" textlink="">
      <xdr:nvSpPr>
        <xdr:cNvPr id="2411" name="Text Box 12">
          <a:extLst>
            <a:ext uri="{FF2B5EF4-FFF2-40B4-BE49-F238E27FC236}">
              <a16:creationId xmlns:a16="http://schemas.microsoft.com/office/drawing/2014/main" id="{00000000-0008-0000-2100-00006B090000}"/>
            </a:ext>
          </a:extLst>
        </xdr:cNvPr>
        <xdr:cNvSpPr txBox="1">
          <a:spLocks noChangeArrowheads="1"/>
        </xdr:cNvSpPr>
      </xdr:nvSpPr>
      <xdr:spPr bwMode="auto">
        <a:xfrm>
          <a:off x="249936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12" name="Text Box 11">
          <a:extLst>
            <a:ext uri="{FF2B5EF4-FFF2-40B4-BE49-F238E27FC236}">
              <a16:creationId xmlns:a16="http://schemas.microsoft.com/office/drawing/2014/main" id="{00000000-0008-0000-2100-00006C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13" name="Text Box 12">
          <a:extLst>
            <a:ext uri="{FF2B5EF4-FFF2-40B4-BE49-F238E27FC236}">
              <a16:creationId xmlns:a16="http://schemas.microsoft.com/office/drawing/2014/main" id="{00000000-0008-0000-2100-00006D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14" name="Text Box 11">
          <a:extLst>
            <a:ext uri="{FF2B5EF4-FFF2-40B4-BE49-F238E27FC236}">
              <a16:creationId xmlns:a16="http://schemas.microsoft.com/office/drawing/2014/main" id="{00000000-0008-0000-2100-00006E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70</xdr:row>
      <xdr:rowOff>0</xdr:rowOff>
    </xdr:from>
    <xdr:ext cx="114300" cy="285750"/>
    <xdr:sp macro="" textlink="">
      <xdr:nvSpPr>
        <xdr:cNvPr id="2415" name="Text Box 12">
          <a:extLst>
            <a:ext uri="{FF2B5EF4-FFF2-40B4-BE49-F238E27FC236}">
              <a16:creationId xmlns:a16="http://schemas.microsoft.com/office/drawing/2014/main" id="{00000000-0008-0000-2100-00006F090000}"/>
            </a:ext>
          </a:extLst>
        </xdr:cNvPr>
        <xdr:cNvSpPr txBox="1">
          <a:spLocks noChangeArrowheads="1"/>
        </xdr:cNvSpPr>
      </xdr:nvSpPr>
      <xdr:spPr bwMode="auto">
        <a:xfrm>
          <a:off x="249936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71</xdr:row>
      <xdr:rowOff>0</xdr:rowOff>
    </xdr:from>
    <xdr:ext cx="114300" cy="285750"/>
    <xdr:sp macro="" textlink="">
      <xdr:nvSpPr>
        <xdr:cNvPr id="2416" name="Text Box 13">
          <a:extLst>
            <a:ext uri="{FF2B5EF4-FFF2-40B4-BE49-F238E27FC236}">
              <a16:creationId xmlns:a16="http://schemas.microsoft.com/office/drawing/2014/main" id="{00000000-0008-0000-2100-000070090000}"/>
            </a:ext>
          </a:extLst>
        </xdr:cNvPr>
        <xdr:cNvSpPr txBox="1">
          <a:spLocks noChangeArrowheads="1"/>
        </xdr:cNvSpPr>
      </xdr:nvSpPr>
      <xdr:spPr bwMode="auto">
        <a:xfrm>
          <a:off x="250020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417" name="Text Box 11">
          <a:extLst>
            <a:ext uri="{FF2B5EF4-FFF2-40B4-BE49-F238E27FC236}">
              <a16:creationId xmlns:a16="http://schemas.microsoft.com/office/drawing/2014/main" id="{00000000-0008-0000-2100-000071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418" name="Text Box 12">
          <a:extLst>
            <a:ext uri="{FF2B5EF4-FFF2-40B4-BE49-F238E27FC236}">
              <a16:creationId xmlns:a16="http://schemas.microsoft.com/office/drawing/2014/main" id="{00000000-0008-0000-2100-000072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19" name="Text Box 11">
          <a:extLst>
            <a:ext uri="{FF2B5EF4-FFF2-40B4-BE49-F238E27FC236}">
              <a16:creationId xmlns:a16="http://schemas.microsoft.com/office/drawing/2014/main" id="{00000000-0008-0000-2100-000073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20" name="Text Box 12">
          <a:extLst>
            <a:ext uri="{FF2B5EF4-FFF2-40B4-BE49-F238E27FC236}">
              <a16:creationId xmlns:a16="http://schemas.microsoft.com/office/drawing/2014/main" id="{00000000-0008-0000-2100-000074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21" name="Text Box 11">
          <a:extLst>
            <a:ext uri="{FF2B5EF4-FFF2-40B4-BE49-F238E27FC236}">
              <a16:creationId xmlns:a16="http://schemas.microsoft.com/office/drawing/2014/main" id="{00000000-0008-0000-2100-000075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22" name="Text Box 12">
          <a:extLst>
            <a:ext uri="{FF2B5EF4-FFF2-40B4-BE49-F238E27FC236}">
              <a16:creationId xmlns:a16="http://schemas.microsoft.com/office/drawing/2014/main" id="{00000000-0008-0000-2100-000076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2423" name="Text Box 13">
          <a:extLst>
            <a:ext uri="{FF2B5EF4-FFF2-40B4-BE49-F238E27FC236}">
              <a16:creationId xmlns:a16="http://schemas.microsoft.com/office/drawing/2014/main" id="{00000000-0008-0000-2100-00007709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2424" name="Text Box 14">
          <a:extLst>
            <a:ext uri="{FF2B5EF4-FFF2-40B4-BE49-F238E27FC236}">
              <a16:creationId xmlns:a16="http://schemas.microsoft.com/office/drawing/2014/main" id="{00000000-0008-0000-2100-00007809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425" name="Text Box 11">
          <a:extLst>
            <a:ext uri="{FF2B5EF4-FFF2-40B4-BE49-F238E27FC236}">
              <a16:creationId xmlns:a16="http://schemas.microsoft.com/office/drawing/2014/main" id="{00000000-0008-0000-2100-000079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69</xdr:row>
      <xdr:rowOff>0</xdr:rowOff>
    </xdr:from>
    <xdr:ext cx="114300" cy="285750"/>
    <xdr:sp macro="" textlink="">
      <xdr:nvSpPr>
        <xdr:cNvPr id="2426" name="Text Box 12">
          <a:extLst>
            <a:ext uri="{FF2B5EF4-FFF2-40B4-BE49-F238E27FC236}">
              <a16:creationId xmlns:a16="http://schemas.microsoft.com/office/drawing/2014/main" id="{00000000-0008-0000-2100-00007A090000}"/>
            </a:ext>
          </a:extLst>
        </xdr:cNvPr>
        <xdr:cNvSpPr txBox="1">
          <a:spLocks noChangeArrowheads="1"/>
        </xdr:cNvSpPr>
      </xdr:nvSpPr>
      <xdr:spPr bwMode="auto">
        <a:xfrm>
          <a:off x="3749040" y="12984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27" name="Text Box 11">
          <a:extLst>
            <a:ext uri="{FF2B5EF4-FFF2-40B4-BE49-F238E27FC236}">
              <a16:creationId xmlns:a16="http://schemas.microsoft.com/office/drawing/2014/main" id="{00000000-0008-0000-2100-00007B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28" name="Text Box 12">
          <a:extLst>
            <a:ext uri="{FF2B5EF4-FFF2-40B4-BE49-F238E27FC236}">
              <a16:creationId xmlns:a16="http://schemas.microsoft.com/office/drawing/2014/main" id="{00000000-0008-0000-2100-00007C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29" name="Text Box 11">
          <a:extLst>
            <a:ext uri="{FF2B5EF4-FFF2-40B4-BE49-F238E27FC236}">
              <a16:creationId xmlns:a16="http://schemas.microsoft.com/office/drawing/2014/main" id="{00000000-0008-0000-2100-00007D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70</xdr:row>
      <xdr:rowOff>0</xdr:rowOff>
    </xdr:from>
    <xdr:ext cx="114300" cy="285750"/>
    <xdr:sp macro="" textlink="">
      <xdr:nvSpPr>
        <xdr:cNvPr id="2430" name="Text Box 12">
          <a:extLst>
            <a:ext uri="{FF2B5EF4-FFF2-40B4-BE49-F238E27FC236}">
              <a16:creationId xmlns:a16="http://schemas.microsoft.com/office/drawing/2014/main" id="{00000000-0008-0000-2100-00007E090000}"/>
            </a:ext>
          </a:extLst>
        </xdr:cNvPr>
        <xdr:cNvSpPr txBox="1">
          <a:spLocks noChangeArrowheads="1"/>
        </xdr:cNvSpPr>
      </xdr:nvSpPr>
      <xdr:spPr bwMode="auto">
        <a:xfrm>
          <a:off x="3749040" y="131673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71</xdr:row>
      <xdr:rowOff>0</xdr:rowOff>
    </xdr:from>
    <xdr:ext cx="114300" cy="285750"/>
    <xdr:sp macro="" textlink="">
      <xdr:nvSpPr>
        <xdr:cNvPr id="2431" name="Text Box 13">
          <a:extLst>
            <a:ext uri="{FF2B5EF4-FFF2-40B4-BE49-F238E27FC236}">
              <a16:creationId xmlns:a16="http://schemas.microsoft.com/office/drawing/2014/main" id="{00000000-0008-0000-2100-00007F090000}"/>
            </a:ext>
          </a:extLst>
        </xdr:cNvPr>
        <xdr:cNvSpPr txBox="1">
          <a:spLocks noChangeArrowheads="1"/>
        </xdr:cNvSpPr>
      </xdr:nvSpPr>
      <xdr:spPr bwMode="auto">
        <a:xfrm>
          <a:off x="374988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2432" name="Text Box 13">
          <a:extLst>
            <a:ext uri="{FF2B5EF4-FFF2-40B4-BE49-F238E27FC236}">
              <a16:creationId xmlns:a16="http://schemas.microsoft.com/office/drawing/2014/main" id="{00000000-0008-0000-2100-00008009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2433" name="Text Box 14">
          <a:extLst>
            <a:ext uri="{FF2B5EF4-FFF2-40B4-BE49-F238E27FC236}">
              <a16:creationId xmlns:a16="http://schemas.microsoft.com/office/drawing/2014/main" id="{00000000-0008-0000-2100-00008109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34" name="Text Box 13">
          <a:extLst>
            <a:ext uri="{FF2B5EF4-FFF2-40B4-BE49-F238E27FC236}">
              <a16:creationId xmlns:a16="http://schemas.microsoft.com/office/drawing/2014/main" id="{00000000-0008-0000-2100-000082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35" name="Text Box 14">
          <a:extLst>
            <a:ext uri="{FF2B5EF4-FFF2-40B4-BE49-F238E27FC236}">
              <a16:creationId xmlns:a16="http://schemas.microsoft.com/office/drawing/2014/main" id="{00000000-0008-0000-2100-000083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36" name="Text Box 13">
          <a:extLst>
            <a:ext uri="{FF2B5EF4-FFF2-40B4-BE49-F238E27FC236}">
              <a16:creationId xmlns:a16="http://schemas.microsoft.com/office/drawing/2014/main" id="{00000000-0008-0000-2100-000084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37" name="Text Box 14">
          <a:extLst>
            <a:ext uri="{FF2B5EF4-FFF2-40B4-BE49-F238E27FC236}">
              <a16:creationId xmlns:a16="http://schemas.microsoft.com/office/drawing/2014/main" id="{00000000-0008-0000-2100-000085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2438" name="Text Box 13">
          <a:extLst>
            <a:ext uri="{FF2B5EF4-FFF2-40B4-BE49-F238E27FC236}">
              <a16:creationId xmlns:a16="http://schemas.microsoft.com/office/drawing/2014/main" id="{00000000-0008-0000-2100-00008609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71</xdr:row>
      <xdr:rowOff>0</xdr:rowOff>
    </xdr:from>
    <xdr:ext cx="114300" cy="285750"/>
    <xdr:sp macro="" textlink="">
      <xdr:nvSpPr>
        <xdr:cNvPr id="2439" name="Text Box 14">
          <a:extLst>
            <a:ext uri="{FF2B5EF4-FFF2-40B4-BE49-F238E27FC236}">
              <a16:creationId xmlns:a16="http://schemas.microsoft.com/office/drawing/2014/main" id="{00000000-0008-0000-2100-000087090000}"/>
            </a:ext>
          </a:extLst>
        </xdr:cNvPr>
        <xdr:cNvSpPr txBox="1">
          <a:spLocks noChangeArrowheads="1"/>
        </xdr:cNvSpPr>
      </xdr:nvSpPr>
      <xdr:spPr bwMode="auto">
        <a:xfrm>
          <a:off x="249936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2440" name="Text Box 13">
          <a:extLst>
            <a:ext uri="{FF2B5EF4-FFF2-40B4-BE49-F238E27FC236}">
              <a16:creationId xmlns:a16="http://schemas.microsoft.com/office/drawing/2014/main" id="{00000000-0008-0000-2100-00008809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72</xdr:row>
      <xdr:rowOff>0</xdr:rowOff>
    </xdr:from>
    <xdr:ext cx="114300" cy="285750"/>
    <xdr:sp macro="" textlink="">
      <xdr:nvSpPr>
        <xdr:cNvPr id="2441" name="Text Box 14">
          <a:extLst>
            <a:ext uri="{FF2B5EF4-FFF2-40B4-BE49-F238E27FC236}">
              <a16:creationId xmlns:a16="http://schemas.microsoft.com/office/drawing/2014/main" id="{00000000-0008-0000-2100-000089090000}"/>
            </a:ext>
          </a:extLst>
        </xdr:cNvPr>
        <xdr:cNvSpPr txBox="1">
          <a:spLocks noChangeArrowheads="1"/>
        </xdr:cNvSpPr>
      </xdr:nvSpPr>
      <xdr:spPr bwMode="auto">
        <a:xfrm>
          <a:off x="249936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42" name="Text Box 13">
          <a:extLst>
            <a:ext uri="{FF2B5EF4-FFF2-40B4-BE49-F238E27FC236}">
              <a16:creationId xmlns:a16="http://schemas.microsoft.com/office/drawing/2014/main" id="{00000000-0008-0000-2100-00008A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43" name="Text Box 14">
          <a:extLst>
            <a:ext uri="{FF2B5EF4-FFF2-40B4-BE49-F238E27FC236}">
              <a16:creationId xmlns:a16="http://schemas.microsoft.com/office/drawing/2014/main" id="{00000000-0008-0000-2100-00008B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44" name="Text Box 13">
          <a:extLst>
            <a:ext uri="{FF2B5EF4-FFF2-40B4-BE49-F238E27FC236}">
              <a16:creationId xmlns:a16="http://schemas.microsoft.com/office/drawing/2014/main" id="{00000000-0008-0000-2100-00008C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45" name="Text Box 14">
          <a:extLst>
            <a:ext uri="{FF2B5EF4-FFF2-40B4-BE49-F238E27FC236}">
              <a16:creationId xmlns:a16="http://schemas.microsoft.com/office/drawing/2014/main" id="{00000000-0008-0000-2100-00008D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1799166</xdr:colOff>
      <xdr:row>71</xdr:row>
      <xdr:rowOff>0</xdr:rowOff>
    </xdr:from>
    <xdr:ext cx="114300" cy="285750"/>
    <xdr:sp macro="" textlink="">
      <xdr:nvSpPr>
        <xdr:cNvPr id="2446" name="Text Box 13">
          <a:extLst>
            <a:ext uri="{FF2B5EF4-FFF2-40B4-BE49-F238E27FC236}">
              <a16:creationId xmlns:a16="http://schemas.microsoft.com/office/drawing/2014/main" id="{00000000-0008-0000-2100-00008E090000}"/>
            </a:ext>
          </a:extLst>
        </xdr:cNvPr>
        <xdr:cNvSpPr txBox="1">
          <a:spLocks noChangeArrowheads="1"/>
        </xdr:cNvSpPr>
      </xdr:nvSpPr>
      <xdr:spPr bwMode="auto">
        <a:xfrm>
          <a:off x="250020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47" name="Text Box 13">
          <a:extLst>
            <a:ext uri="{FF2B5EF4-FFF2-40B4-BE49-F238E27FC236}">
              <a16:creationId xmlns:a16="http://schemas.microsoft.com/office/drawing/2014/main" id="{00000000-0008-0000-2100-00008F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48" name="Text Box 14">
          <a:extLst>
            <a:ext uri="{FF2B5EF4-FFF2-40B4-BE49-F238E27FC236}">
              <a16:creationId xmlns:a16="http://schemas.microsoft.com/office/drawing/2014/main" id="{00000000-0008-0000-2100-000090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49" name="Text Box 13">
          <a:extLst>
            <a:ext uri="{FF2B5EF4-FFF2-40B4-BE49-F238E27FC236}">
              <a16:creationId xmlns:a16="http://schemas.microsoft.com/office/drawing/2014/main" id="{00000000-0008-0000-2100-000091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50" name="Text Box 14">
          <a:extLst>
            <a:ext uri="{FF2B5EF4-FFF2-40B4-BE49-F238E27FC236}">
              <a16:creationId xmlns:a16="http://schemas.microsoft.com/office/drawing/2014/main" id="{00000000-0008-0000-2100-000092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51" name="Text Box 13">
          <a:extLst>
            <a:ext uri="{FF2B5EF4-FFF2-40B4-BE49-F238E27FC236}">
              <a16:creationId xmlns:a16="http://schemas.microsoft.com/office/drawing/2014/main" id="{00000000-0008-0000-2100-000093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52" name="Text Box 14">
          <a:extLst>
            <a:ext uri="{FF2B5EF4-FFF2-40B4-BE49-F238E27FC236}">
              <a16:creationId xmlns:a16="http://schemas.microsoft.com/office/drawing/2014/main" id="{00000000-0008-0000-2100-000094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53" name="Text Box 13">
          <a:extLst>
            <a:ext uri="{FF2B5EF4-FFF2-40B4-BE49-F238E27FC236}">
              <a16:creationId xmlns:a16="http://schemas.microsoft.com/office/drawing/2014/main" id="{00000000-0008-0000-2100-000095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54" name="Text Box 14">
          <a:extLst>
            <a:ext uri="{FF2B5EF4-FFF2-40B4-BE49-F238E27FC236}">
              <a16:creationId xmlns:a16="http://schemas.microsoft.com/office/drawing/2014/main" id="{00000000-0008-0000-2100-000096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2455" name="Text Box 13">
          <a:extLst>
            <a:ext uri="{FF2B5EF4-FFF2-40B4-BE49-F238E27FC236}">
              <a16:creationId xmlns:a16="http://schemas.microsoft.com/office/drawing/2014/main" id="{00000000-0008-0000-2100-00009709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2456" name="Text Box 14">
          <a:extLst>
            <a:ext uri="{FF2B5EF4-FFF2-40B4-BE49-F238E27FC236}">
              <a16:creationId xmlns:a16="http://schemas.microsoft.com/office/drawing/2014/main" id="{00000000-0008-0000-2100-00009809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57" name="Text Box 13">
          <a:extLst>
            <a:ext uri="{FF2B5EF4-FFF2-40B4-BE49-F238E27FC236}">
              <a16:creationId xmlns:a16="http://schemas.microsoft.com/office/drawing/2014/main" id="{00000000-0008-0000-2100-000099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58" name="Text Box 14">
          <a:extLst>
            <a:ext uri="{FF2B5EF4-FFF2-40B4-BE49-F238E27FC236}">
              <a16:creationId xmlns:a16="http://schemas.microsoft.com/office/drawing/2014/main" id="{00000000-0008-0000-2100-00009A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59" name="Text Box 13">
          <a:extLst>
            <a:ext uri="{FF2B5EF4-FFF2-40B4-BE49-F238E27FC236}">
              <a16:creationId xmlns:a16="http://schemas.microsoft.com/office/drawing/2014/main" id="{00000000-0008-0000-2100-00009B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60" name="Text Box 14">
          <a:extLst>
            <a:ext uri="{FF2B5EF4-FFF2-40B4-BE49-F238E27FC236}">
              <a16:creationId xmlns:a16="http://schemas.microsoft.com/office/drawing/2014/main" id="{00000000-0008-0000-2100-00009C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2461" name="Text Box 13">
          <a:extLst>
            <a:ext uri="{FF2B5EF4-FFF2-40B4-BE49-F238E27FC236}">
              <a16:creationId xmlns:a16="http://schemas.microsoft.com/office/drawing/2014/main" id="{00000000-0008-0000-2100-00009D09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71</xdr:row>
      <xdr:rowOff>0</xdr:rowOff>
    </xdr:from>
    <xdr:ext cx="114300" cy="285750"/>
    <xdr:sp macro="" textlink="">
      <xdr:nvSpPr>
        <xdr:cNvPr id="2462" name="Text Box 14">
          <a:extLst>
            <a:ext uri="{FF2B5EF4-FFF2-40B4-BE49-F238E27FC236}">
              <a16:creationId xmlns:a16="http://schemas.microsoft.com/office/drawing/2014/main" id="{00000000-0008-0000-2100-00009E090000}"/>
            </a:ext>
          </a:extLst>
        </xdr:cNvPr>
        <xdr:cNvSpPr txBox="1">
          <a:spLocks noChangeArrowheads="1"/>
        </xdr:cNvSpPr>
      </xdr:nvSpPr>
      <xdr:spPr bwMode="auto">
        <a:xfrm>
          <a:off x="3749040"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2463" name="Text Box 13">
          <a:extLst>
            <a:ext uri="{FF2B5EF4-FFF2-40B4-BE49-F238E27FC236}">
              <a16:creationId xmlns:a16="http://schemas.microsoft.com/office/drawing/2014/main" id="{00000000-0008-0000-2100-00009F09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72</xdr:row>
      <xdr:rowOff>0</xdr:rowOff>
    </xdr:from>
    <xdr:ext cx="114300" cy="285750"/>
    <xdr:sp macro="" textlink="">
      <xdr:nvSpPr>
        <xdr:cNvPr id="2464" name="Text Box 14">
          <a:extLst>
            <a:ext uri="{FF2B5EF4-FFF2-40B4-BE49-F238E27FC236}">
              <a16:creationId xmlns:a16="http://schemas.microsoft.com/office/drawing/2014/main" id="{00000000-0008-0000-2100-0000A0090000}"/>
            </a:ext>
          </a:extLst>
        </xdr:cNvPr>
        <xdr:cNvSpPr txBox="1">
          <a:spLocks noChangeArrowheads="1"/>
        </xdr:cNvSpPr>
      </xdr:nvSpPr>
      <xdr:spPr bwMode="auto">
        <a:xfrm>
          <a:off x="3749040" y="1353312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65" name="Text Box 13">
          <a:extLst>
            <a:ext uri="{FF2B5EF4-FFF2-40B4-BE49-F238E27FC236}">
              <a16:creationId xmlns:a16="http://schemas.microsoft.com/office/drawing/2014/main" id="{00000000-0008-0000-2100-0000A1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66" name="Text Box 14">
          <a:extLst>
            <a:ext uri="{FF2B5EF4-FFF2-40B4-BE49-F238E27FC236}">
              <a16:creationId xmlns:a16="http://schemas.microsoft.com/office/drawing/2014/main" id="{00000000-0008-0000-2100-0000A2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67" name="Text Box 13">
          <a:extLst>
            <a:ext uri="{FF2B5EF4-FFF2-40B4-BE49-F238E27FC236}">
              <a16:creationId xmlns:a16="http://schemas.microsoft.com/office/drawing/2014/main" id="{00000000-0008-0000-2100-0000A3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68" name="Text Box 14">
          <a:extLst>
            <a:ext uri="{FF2B5EF4-FFF2-40B4-BE49-F238E27FC236}">
              <a16:creationId xmlns:a16="http://schemas.microsoft.com/office/drawing/2014/main" id="{00000000-0008-0000-2100-0000A4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1799166</xdr:colOff>
      <xdr:row>71</xdr:row>
      <xdr:rowOff>0</xdr:rowOff>
    </xdr:from>
    <xdr:ext cx="114300" cy="285750"/>
    <xdr:sp macro="" textlink="">
      <xdr:nvSpPr>
        <xdr:cNvPr id="2469" name="Text Box 13">
          <a:extLst>
            <a:ext uri="{FF2B5EF4-FFF2-40B4-BE49-F238E27FC236}">
              <a16:creationId xmlns:a16="http://schemas.microsoft.com/office/drawing/2014/main" id="{00000000-0008-0000-2100-0000A5090000}"/>
            </a:ext>
          </a:extLst>
        </xdr:cNvPr>
        <xdr:cNvSpPr txBox="1">
          <a:spLocks noChangeArrowheads="1"/>
        </xdr:cNvSpPr>
      </xdr:nvSpPr>
      <xdr:spPr bwMode="auto">
        <a:xfrm>
          <a:off x="3749886" y="1335024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0" name="Text Box 13">
          <a:extLst>
            <a:ext uri="{FF2B5EF4-FFF2-40B4-BE49-F238E27FC236}">
              <a16:creationId xmlns:a16="http://schemas.microsoft.com/office/drawing/2014/main" id="{00000000-0008-0000-2100-0000A6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1" name="Text Box 14">
          <a:extLst>
            <a:ext uri="{FF2B5EF4-FFF2-40B4-BE49-F238E27FC236}">
              <a16:creationId xmlns:a16="http://schemas.microsoft.com/office/drawing/2014/main" id="{00000000-0008-0000-2100-0000A7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2" name="Text Box 13">
          <a:extLst>
            <a:ext uri="{FF2B5EF4-FFF2-40B4-BE49-F238E27FC236}">
              <a16:creationId xmlns:a16="http://schemas.microsoft.com/office/drawing/2014/main" id="{00000000-0008-0000-2100-0000A8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3" name="Text Box 14">
          <a:extLst>
            <a:ext uri="{FF2B5EF4-FFF2-40B4-BE49-F238E27FC236}">
              <a16:creationId xmlns:a16="http://schemas.microsoft.com/office/drawing/2014/main" id="{00000000-0008-0000-2100-0000A9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4" name="Text Box 13">
          <a:extLst>
            <a:ext uri="{FF2B5EF4-FFF2-40B4-BE49-F238E27FC236}">
              <a16:creationId xmlns:a16="http://schemas.microsoft.com/office/drawing/2014/main" id="{00000000-0008-0000-2100-0000AA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5" name="Text Box 14">
          <a:extLst>
            <a:ext uri="{FF2B5EF4-FFF2-40B4-BE49-F238E27FC236}">
              <a16:creationId xmlns:a16="http://schemas.microsoft.com/office/drawing/2014/main" id="{00000000-0008-0000-2100-0000AB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6" name="Text Box 13">
          <a:extLst>
            <a:ext uri="{FF2B5EF4-FFF2-40B4-BE49-F238E27FC236}">
              <a16:creationId xmlns:a16="http://schemas.microsoft.com/office/drawing/2014/main" id="{00000000-0008-0000-2100-0000AC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77" name="Text Box 14">
          <a:extLst>
            <a:ext uri="{FF2B5EF4-FFF2-40B4-BE49-F238E27FC236}">
              <a16:creationId xmlns:a16="http://schemas.microsoft.com/office/drawing/2014/main" id="{00000000-0008-0000-2100-0000AD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78" name="Text Box 13">
          <a:extLst>
            <a:ext uri="{FF2B5EF4-FFF2-40B4-BE49-F238E27FC236}">
              <a16:creationId xmlns:a16="http://schemas.microsoft.com/office/drawing/2014/main" id="{00000000-0008-0000-2100-0000AE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79" name="Text Box 14">
          <a:extLst>
            <a:ext uri="{FF2B5EF4-FFF2-40B4-BE49-F238E27FC236}">
              <a16:creationId xmlns:a16="http://schemas.microsoft.com/office/drawing/2014/main" id="{00000000-0008-0000-2100-0000AF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0" name="Text Box 13">
          <a:extLst>
            <a:ext uri="{FF2B5EF4-FFF2-40B4-BE49-F238E27FC236}">
              <a16:creationId xmlns:a16="http://schemas.microsoft.com/office/drawing/2014/main" id="{00000000-0008-0000-2100-0000B0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1" name="Text Box 14">
          <a:extLst>
            <a:ext uri="{FF2B5EF4-FFF2-40B4-BE49-F238E27FC236}">
              <a16:creationId xmlns:a16="http://schemas.microsoft.com/office/drawing/2014/main" id="{00000000-0008-0000-2100-0000B1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2" name="Text Box 13">
          <a:extLst>
            <a:ext uri="{FF2B5EF4-FFF2-40B4-BE49-F238E27FC236}">
              <a16:creationId xmlns:a16="http://schemas.microsoft.com/office/drawing/2014/main" id="{00000000-0008-0000-2100-0000B2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3" name="Text Box 14">
          <a:extLst>
            <a:ext uri="{FF2B5EF4-FFF2-40B4-BE49-F238E27FC236}">
              <a16:creationId xmlns:a16="http://schemas.microsoft.com/office/drawing/2014/main" id="{00000000-0008-0000-2100-0000B3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4" name="Text Box 13">
          <a:extLst>
            <a:ext uri="{FF2B5EF4-FFF2-40B4-BE49-F238E27FC236}">
              <a16:creationId xmlns:a16="http://schemas.microsoft.com/office/drawing/2014/main" id="{00000000-0008-0000-2100-0000B4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5" name="Text Box 14">
          <a:extLst>
            <a:ext uri="{FF2B5EF4-FFF2-40B4-BE49-F238E27FC236}">
              <a16:creationId xmlns:a16="http://schemas.microsoft.com/office/drawing/2014/main" id="{00000000-0008-0000-2100-0000B5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6" name="Text Box 13">
          <a:extLst>
            <a:ext uri="{FF2B5EF4-FFF2-40B4-BE49-F238E27FC236}">
              <a16:creationId xmlns:a16="http://schemas.microsoft.com/office/drawing/2014/main" id="{00000000-0008-0000-2100-0000B6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7" name="Text Box 14">
          <a:extLst>
            <a:ext uri="{FF2B5EF4-FFF2-40B4-BE49-F238E27FC236}">
              <a16:creationId xmlns:a16="http://schemas.microsoft.com/office/drawing/2014/main" id="{00000000-0008-0000-2100-0000B7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8" name="Text Box 13">
          <a:extLst>
            <a:ext uri="{FF2B5EF4-FFF2-40B4-BE49-F238E27FC236}">
              <a16:creationId xmlns:a16="http://schemas.microsoft.com/office/drawing/2014/main" id="{00000000-0008-0000-2100-0000B8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89" name="Text Box 14">
          <a:extLst>
            <a:ext uri="{FF2B5EF4-FFF2-40B4-BE49-F238E27FC236}">
              <a16:creationId xmlns:a16="http://schemas.microsoft.com/office/drawing/2014/main" id="{00000000-0008-0000-2100-0000B9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90" name="Text Box 13">
          <a:extLst>
            <a:ext uri="{FF2B5EF4-FFF2-40B4-BE49-F238E27FC236}">
              <a16:creationId xmlns:a16="http://schemas.microsoft.com/office/drawing/2014/main" id="{00000000-0008-0000-2100-0000BA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91" name="Text Box 14">
          <a:extLst>
            <a:ext uri="{FF2B5EF4-FFF2-40B4-BE49-F238E27FC236}">
              <a16:creationId xmlns:a16="http://schemas.microsoft.com/office/drawing/2014/main" id="{00000000-0008-0000-2100-0000BB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92" name="Text Box 13">
          <a:extLst>
            <a:ext uri="{FF2B5EF4-FFF2-40B4-BE49-F238E27FC236}">
              <a16:creationId xmlns:a16="http://schemas.microsoft.com/office/drawing/2014/main" id="{00000000-0008-0000-2100-0000BC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0</xdr:colOff>
      <xdr:row>73</xdr:row>
      <xdr:rowOff>0</xdr:rowOff>
    </xdr:from>
    <xdr:ext cx="114300" cy="285750"/>
    <xdr:sp macro="" textlink="">
      <xdr:nvSpPr>
        <xdr:cNvPr id="2493" name="Text Box 14">
          <a:extLst>
            <a:ext uri="{FF2B5EF4-FFF2-40B4-BE49-F238E27FC236}">
              <a16:creationId xmlns:a16="http://schemas.microsoft.com/office/drawing/2014/main" id="{00000000-0008-0000-2100-0000BD090000}"/>
            </a:ext>
          </a:extLst>
        </xdr:cNvPr>
        <xdr:cNvSpPr txBox="1">
          <a:spLocks noChangeArrowheads="1"/>
        </xdr:cNvSpPr>
      </xdr:nvSpPr>
      <xdr:spPr bwMode="auto">
        <a:xfrm>
          <a:off x="249936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94" name="Text Box 13">
          <a:extLst>
            <a:ext uri="{FF2B5EF4-FFF2-40B4-BE49-F238E27FC236}">
              <a16:creationId xmlns:a16="http://schemas.microsoft.com/office/drawing/2014/main" id="{00000000-0008-0000-2100-0000BE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95" name="Text Box 14">
          <a:extLst>
            <a:ext uri="{FF2B5EF4-FFF2-40B4-BE49-F238E27FC236}">
              <a16:creationId xmlns:a16="http://schemas.microsoft.com/office/drawing/2014/main" id="{00000000-0008-0000-2100-0000BF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96" name="Text Box 13">
          <a:extLst>
            <a:ext uri="{FF2B5EF4-FFF2-40B4-BE49-F238E27FC236}">
              <a16:creationId xmlns:a16="http://schemas.microsoft.com/office/drawing/2014/main" id="{00000000-0008-0000-2100-0000C0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97" name="Text Box 14">
          <a:extLst>
            <a:ext uri="{FF2B5EF4-FFF2-40B4-BE49-F238E27FC236}">
              <a16:creationId xmlns:a16="http://schemas.microsoft.com/office/drawing/2014/main" id="{00000000-0008-0000-2100-0000C1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98" name="Text Box 13">
          <a:extLst>
            <a:ext uri="{FF2B5EF4-FFF2-40B4-BE49-F238E27FC236}">
              <a16:creationId xmlns:a16="http://schemas.microsoft.com/office/drawing/2014/main" id="{00000000-0008-0000-2100-0000C2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499" name="Text Box 14">
          <a:extLst>
            <a:ext uri="{FF2B5EF4-FFF2-40B4-BE49-F238E27FC236}">
              <a16:creationId xmlns:a16="http://schemas.microsoft.com/office/drawing/2014/main" id="{00000000-0008-0000-2100-0000C3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0" name="Text Box 13">
          <a:extLst>
            <a:ext uri="{FF2B5EF4-FFF2-40B4-BE49-F238E27FC236}">
              <a16:creationId xmlns:a16="http://schemas.microsoft.com/office/drawing/2014/main" id="{00000000-0008-0000-2100-0000C4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1" name="Text Box 14">
          <a:extLst>
            <a:ext uri="{FF2B5EF4-FFF2-40B4-BE49-F238E27FC236}">
              <a16:creationId xmlns:a16="http://schemas.microsoft.com/office/drawing/2014/main" id="{00000000-0008-0000-2100-0000C5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2" name="Text Box 13">
          <a:extLst>
            <a:ext uri="{FF2B5EF4-FFF2-40B4-BE49-F238E27FC236}">
              <a16:creationId xmlns:a16="http://schemas.microsoft.com/office/drawing/2014/main" id="{00000000-0008-0000-2100-0000C6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3" name="Text Box 14">
          <a:extLst>
            <a:ext uri="{FF2B5EF4-FFF2-40B4-BE49-F238E27FC236}">
              <a16:creationId xmlns:a16="http://schemas.microsoft.com/office/drawing/2014/main" id="{00000000-0008-0000-2100-0000C7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4" name="Text Box 13">
          <a:extLst>
            <a:ext uri="{FF2B5EF4-FFF2-40B4-BE49-F238E27FC236}">
              <a16:creationId xmlns:a16="http://schemas.microsoft.com/office/drawing/2014/main" id="{00000000-0008-0000-2100-0000C8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5" name="Text Box 14">
          <a:extLst>
            <a:ext uri="{FF2B5EF4-FFF2-40B4-BE49-F238E27FC236}">
              <a16:creationId xmlns:a16="http://schemas.microsoft.com/office/drawing/2014/main" id="{00000000-0008-0000-2100-0000C9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6" name="Text Box 13">
          <a:extLst>
            <a:ext uri="{FF2B5EF4-FFF2-40B4-BE49-F238E27FC236}">
              <a16:creationId xmlns:a16="http://schemas.microsoft.com/office/drawing/2014/main" id="{00000000-0008-0000-2100-0000CA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7" name="Text Box 14">
          <a:extLst>
            <a:ext uri="{FF2B5EF4-FFF2-40B4-BE49-F238E27FC236}">
              <a16:creationId xmlns:a16="http://schemas.microsoft.com/office/drawing/2014/main" id="{00000000-0008-0000-2100-0000CB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8" name="Text Box 13">
          <a:extLst>
            <a:ext uri="{FF2B5EF4-FFF2-40B4-BE49-F238E27FC236}">
              <a16:creationId xmlns:a16="http://schemas.microsoft.com/office/drawing/2014/main" id="{00000000-0008-0000-2100-0000CC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0</xdr:colOff>
      <xdr:row>73</xdr:row>
      <xdr:rowOff>0</xdr:rowOff>
    </xdr:from>
    <xdr:ext cx="114300" cy="285750"/>
    <xdr:sp macro="" textlink="">
      <xdr:nvSpPr>
        <xdr:cNvPr id="2509" name="Text Box 14">
          <a:extLst>
            <a:ext uri="{FF2B5EF4-FFF2-40B4-BE49-F238E27FC236}">
              <a16:creationId xmlns:a16="http://schemas.microsoft.com/office/drawing/2014/main" id="{00000000-0008-0000-2100-0000CD090000}"/>
            </a:ext>
          </a:extLst>
        </xdr:cNvPr>
        <xdr:cNvSpPr txBox="1">
          <a:spLocks noChangeArrowheads="1"/>
        </xdr:cNvSpPr>
      </xdr:nvSpPr>
      <xdr:spPr bwMode="auto">
        <a:xfrm>
          <a:off x="3749040" y="1371600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0</xdr:colOff>
      <xdr:row>57</xdr:row>
      <xdr:rowOff>0</xdr:rowOff>
    </xdr:from>
    <xdr:ext cx="114300" cy="285750"/>
    <xdr:sp macro="" textlink="">
      <xdr:nvSpPr>
        <xdr:cNvPr id="2510" name="Text Box 8">
          <a:extLst>
            <a:ext uri="{FF2B5EF4-FFF2-40B4-BE49-F238E27FC236}">
              <a16:creationId xmlns:a16="http://schemas.microsoft.com/office/drawing/2014/main" id="{00000000-0008-0000-2100-0000CE090000}"/>
            </a:ext>
          </a:extLst>
        </xdr:cNvPr>
        <xdr:cNvSpPr txBox="1">
          <a:spLocks noChangeArrowheads="1"/>
        </xdr:cNvSpPr>
      </xdr:nvSpPr>
      <xdr:spPr bwMode="auto">
        <a:xfrm>
          <a:off x="6248400" y="1042416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0</xdr:colOff>
      <xdr:row>55</xdr:row>
      <xdr:rowOff>169334</xdr:rowOff>
    </xdr:from>
    <xdr:ext cx="114300" cy="285750"/>
    <xdr:sp macro="" textlink="">
      <xdr:nvSpPr>
        <xdr:cNvPr id="2511" name="Text Box 8">
          <a:extLst>
            <a:ext uri="{FF2B5EF4-FFF2-40B4-BE49-F238E27FC236}">
              <a16:creationId xmlns:a16="http://schemas.microsoft.com/office/drawing/2014/main" id="{00000000-0008-0000-2100-0000CF090000}"/>
            </a:ext>
          </a:extLst>
        </xdr:cNvPr>
        <xdr:cNvSpPr txBox="1">
          <a:spLocks noChangeArrowheads="1"/>
        </xdr:cNvSpPr>
      </xdr:nvSpPr>
      <xdr:spPr bwMode="auto">
        <a:xfrm>
          <a:off x="6248400" y="10227734"/>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0</xdr:colOff>
      <xdr:row>41</xdr:row>
      <xdr:rowOff>152400</xdr:rowOff>
    </xdr:from>
    <xdr:ext cx="114300" cy="285750"/>
    <xdr:sp macro="" textlink="">
      <xdr:nvSpPr>
        <xdr:cNvPr id="2512" name="Text Box 8">
          <a:extLst>
            <a:ext uri="{FF2B5EF4-FFF2-40B4-BE49-F238E27FC236}">
              <a16:creationId xmlns:a16="http://schemas.microsoft.com/office/drawing/2014/main" id="{00000000-0008-0000-2100-0000D0090000}"/>
            </a:ext>
          </a:extLst>
        </xdr:cNvPr>
        <xdr:cNvSpPr txBox="1">
          <a:spLocks noChangeArrowheads="1"/>
        </xdr:cNvSpPr>
      </xdr:nvSpPr>
      <xdr:spPr bwMode="auto">
        <a:xfrm>
          <a:off x="6248400" y="7650480"/>
          <a:ext cx="114300"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12.xml><?xml version="1.0" encoding="utf-8"?>
<xdr:wsDr xmlns:xdr="http://schemas.openxmlformats.org/drawingml/2006/spreadsheetDrawing" xmlns:a="http://schemas.openxmlformats.org/drawingml/2006/main">
  <xdr:twoCellAnchor>
    <xdr:from>
      <xdr:col>1</xdr:col>
      <xdr:colOff>0</xdr:colOff>
      <xdr:row>25</xdr:row>
      <xdr:rowOff>0</xdr:rowOff>
    </xdr:from>
    <xdr:to>
      <xdr:col>11</xdr:col>
      <xdr:colOff>358024</xdr:colOff>
      <xdr:row>48</xdr:row>
      <xdr:rowOff>44450</xdr:rowOff>
    </xdr:to>
    <xdr:graphicFrame macro="">
      <xdr:nvGraphicFramePr>
        <xdr:cNvPr id="2" name="Chart 1">
          <a:extLst>
            <a:ext uri="{FF2B5EF4-FFF2-40B4-BE49-F238E27FC236}">
              <a16:creationId xmlns:a16="http://schemas.microsoft.com/office/drawing/2014/main" id="{00000000-0008-0000-2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35861</xdr:colOff>
      <xdr:row>28</xdr:row>
      <xdr:rowOff>8958</xdr:rowOff>
    </xdr:from>
    <xdr:to>
      <xdr:col>7</xdr:col>
      <xdr:colOff>322729</xdr:colOff>
      <xdr:row>48</xdr:row>
      <xdr:rowOff>19033</xdr:rowOff>
    </xdr:to>
    <xdr:graphicFrame macro="">
      <xdr:nvGraphicFramePr>
        <xdr:cNvPr id="7" name="Chart 6">
          <a:extLst>
            <a:ext uri="{FF2B5EF4-FFF2-40B4-BE49-F238E27FC236}">
              <a16:creationId xmlns:a16="http://schemas.microsoft.com/office/drawing/2014/main" id="{00000000-0008-0000-26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80685</xdr:colOff>
      <xdr:row>5</xdr:row>
      <xdr:rowOff>8952</xdr:rowOff>
    </xdr:from>
    <xdr:to>
      <xdr:col>7</xdr:col>
      <xdr:colOff>134473</xdr:colOff>
      <xdr:row>23</xdr:row>
      <xdr:rowOff>141852</xdr:rowOff>
    </xdr:to>
    <xdr:graphicFrame macro="">
      <xdr:nvGraphicFramePr>
        <xdr:cNvPr id="8" name="Chart 7">
          <a:extLst>
            <a:ext uri="{FF2B5EF4-FFF2-40B4-BE49-F238E27FC236}">
              <a16:creationId xmlns:a16="http://schemas.microsoft.com/office/drawing/2014/main" id="{00000000-0008-0000-26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0.16559</cdr:x>
      <cdr:y>0.44513</cdr:y>
    </cdr:from>
    <cdr:to>
      <cdr:x>0.91778</cdr:x>
      <cdr:y>0.57489</cdr:y>
    </cdr:to>
    <cdr:grpSp>
      <cdr:nvGrpSpPr>
        <cdr:cNvPr id="9" name="Group 8">
          <a:extLst xmlns:a="http://schemas.openxmlformats.org/drawingml/2006/main">
            <a:ext uri="{FF2B5EF4-FFF2-40B4-BE49-F238E27FC236}">
              <a16:creationId xmlns:a16="http://schemas.microsoft.com/office/drawing/2014/main" id="{4CE67954-094F-4E84-9C93-F8AC7A276913}"/>
            </a:ext>
          </a:extLst>
        </cdr:cNvPr>
        <cdr:cNvGrpSpPr/>
      </cdr:nvGrpSpPr>
      <cdr:grpSpPr>
        <a:xfrm xmlns:a="http://schemas.openxmlformats.org/drawingml/2006/main">
          <a:off x="799533" y="1496917"/>
          <a:ext cx="3631865" cy="436366"/>
          <a:chOff x="893784" y="1598147"/>
          <a:chExt cx="4074915" cy="463259"/>
        </a:xfrm>
      </cdr:grpSpPr>
      <cdr:sp macro="" textlink="">
        <cdr:nvSpPr>
          <cdr:cNvPr id="2" name="AutoShape 70"/>
          <cdr:cNvSpPr>
            <a:spLocks xmlns:a="http://schemas.openxmlformats.org/drawingml/2006/main"/>
          </cdr:cNvSpPr>
        </cdr:nvSpPr>
        <cdr:spPr bwMode="auto">
          <a:xfrm xmlns:a="http://schemas.openxmlformats.org/drawingml/2006/main" rot="5400000">
            <a:off x="1657993" y="1085454"/>
            <a:ext cx="211743" cy="1740162"/>
          </a:xfrm>
          <a:prstGeom xmlns:a="http://schemas.openxmlformats.org/drawingml/2006/main" prst="leftBrace">
            <a:avLst>
              <a:gd name="adj1" fmla="val 69048"/>
              <a:gd name="adj2" fmla="val 50000"/>
            </a:avLst>
          </a:prstGeom>
          <a:noFill xmlns:a="http://schemas.openxmlformats.org/drawingml/2006/main"/>
          <a:ln xmlns:a="http://schemas.openxmlformats.org/drawingml/2006/main" w="9525">
            <a:solidFill>
              <a:srgbClr xmlns:mc="http://schemas.openxmlformats.org/markup-compatibility/2006" xmlns:a14="http://schemas.microsoft.com/office/drawing/2010/main" val="000000" mc:Ignorable="a14" a14:legacySpreadsheetColorIndex="64"/>
            </a:solidFill>
            <a:round/>
            <a:headEnd/>
            <a:tailEnd/>
          </a:ln>
          <a:extLst xmlns:a="http://schemas.openxmlformats.org/drawingml/2006/main">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cdr:spPr>
        <cdr:txBody>
          <a:bodyPr xmlns:a="http://schemas.openxmlformats.org/drawingml/2006/main"/>
          <a:lstStyle xmlns:a="http://schemas.openxmlformats.org/drawingml/2006/main"/>
          <a:p xmlns:a="http://schemas.openxmlformats.org/drawingml/2006/main">
            <a:endParaRPr lang="sv-SE"/>
          </a:p>
        </cdr:txBody>
      </cdr:sp>
      <cdr:sp macro="" textlink="'[124]5000G RM_I03_EAD'!$I$44">
        <cdr:nvSpPr>
          <cdr:cNvPr id="5" name="textruta 1"/>
          <cdr:cNvSpPr txBox="1"/>
        </cdr:nvSpPr>
        <cdr:spPr>
          <a:xfrm xmlns:a="http://schemas.openxmlformats.org/drawingml/2006/main">
            <a:off x="1323830" y="1598220"/>
            <a:ext cx="880069" cy="24250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fld id="{4A241A4B-7F06-48D1-9FFC-3533F0D2424A}" type="TxLink">
              <a:rPr lang="en-US" sz="1100" b="0" i="0" u="none" strike="noStrike">
                <a:solidFill>
                  <a:srgbClr val="000000"/>
                </a:solidFill>
                <a:latin typeface="Calibri"/>
                <a:cs typeface="Calibri"/>
              </a:rPr>
              <a:pPr algn="ctr"/>
              <a:t>7.2%</a:t>
            </a:fld>
            <a:endParaRPr lang="en-GB" sz="900"/>
          </a:p>
        </cdr:txBody>
      </cdr:sp>
      <cdr:sp macro="" textlink="'[124]5000G RM_I03_EAD'!$I$41">
        <cdr:nvSpPr>
          <cdr:cNvPr id="6" name="textruta 1"/>
          <cdr:cNvSpPr txBox="1"/>
        </cdr:nvSpPr>
        <cdr:spPr>
          <a:xfrm xmlns:a="http://schemas.openxmlformats.org/drawingml/2006/main">
            <a:off x="3658582" y="1598147"/>
            <a:ext cx="880070" cy="2425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fld id="{00738A0C-FDB9-442D-A032-7B01A0E5A27E}" type="TxLink">
              <a:rPr lang="en-US" sz="1100" b="0" i="0" u="none" strike="noStrike" baseline="0">
                <a:solidFill>
                  <a:srgbClr val="000000"/>
                </a:solidFill>
                <a:latin typeface="Calibri"/>
                <a:cs typeface="Calibri"/>
              </a:rPr>
              <a:pPr algn="ctr"/>
              <a:t>5.7%</a:t>
            </a:fld>
            <a:endParaRPr lang="en-GB" sz="900"/>
          </a:p>
        </cdr:txBody>
      </cdr:sp>
      <cdr:sp macro="" textlink="">
        <cdr:nvSpPr>
          <cdr:cNvPr id="7" name="AutoShape 70">
            <a:extLst xmlns:a="http://schemas.openxmlformats.org/drawingml/2006/main">
              <a:ext uri="{FF2B5EF4-FFF2-40B4-BE49-F238E27FC236}">
                <a16:creationId xmlns:a16="http://schemas.microsoft.com/office/drawing/2014/main" id="{E6656A75-5B43-4DDA-84A7-B8DF99CDEB33}"/>
              </a:ext>
            </a:extLst>
          </cdr:cNvPr>
          <cdr:cNvSpPr>
            <a:spLocks xmlns:a="http://schemas.openxmlformats.org/drawingml/2006/main"/>
          </cdr:cNvSpPr>
        </cdr:nvSpPr>
        <cdr:spPr bwMode="auto">
          <a:xfrm xmlns:a="http://schemas.openxmlformats.org/drawingml/2006/main" rot="5400000">
            <a:off x="3992746" y="1085454"/>
            <a:ext cx="211743" cy="1740162"/>
          </a:xfrm>
          <a:prstGeom xmlns:a="http://schemas.openxmlformats.org/drawingml/2006/main" prst="leftBrace">
            <a:avLst>
              <a:gd name="adj1" fmla="val 69048"/>
              <a:gd name="adj2" fmla="val 50000"/>
            </a:avLst>
          </a:prstGeom>
          <a:noFill xmlns:a="http://schemas.openxmlformats.org/drawingml/2006/main"/>
          <a:ln xmlns:a="http://schemas.openxmlformats.org/drawingml/2006/main" w="9525">
            <a:solidFill>
              <a:srgbClr xmlns:mc="http://schemas.openxmlformats.org/markup-compatibility/2006" xmlns:a14="http://schemas.microsoft.com/office/drawing/2010/main" val="000000" mc:Ignorable="a14" a14:legacySpreadsheetColorIndex="64"/>
            </a:solidFill>
            <a:round/>
            <a:headEnd/>
            <a:tailEnd/>
          </a:ln>
          <a:extLst xmlns:a="http://schemas.openxmlformats.org/drawingml/2006/main">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cdr:spPr>
        <cdr:txBody>
          <a:bodyPr xmlns:a="http://schemas.openxmlformats.org/drawingml/2006/main"/>
          <a:lstStyle xmlns:a="http://schemas.openxmlformats.org/drawingml/2006/main"/>
          <a:p xmlns:a="http://schemas.openxmlformats.org/drawingml/2006/main">
            <a:endParaRPr lang="sv-SE"/>
          </a:p>
        </cdr:txBody>
      </cdr:sp>
    </cdr:grpSp>
  </cdr:relSizeAnchor>
</c:userShapes>
</file>

<file path=xl/drawings/drawing15.xml><?xml version="1.0" encoding="utf-8"?>
<xdr:wsDr xmlns:xdr="http://schemas.openxmlformats.org/drawingml/2006/spreadsheetDrawing" xmlns:a="http://schemas.openxmlformats.org/drawingml/2006/main">
  <xdr:twoCellAnchor>
    <xdr:from>
      <xdr:col>0</xdr:col>
      <xdr:colOff>1572259</xdr:colOff>
      <xdr:row>3</xdr:row>
      <xdr:rowOff>160020</xdr:rowOff>
    </xdr:from>
    <xdr:to>
      <xdr:col>2</xdr:col>
      <xdr:colOff>404321</xdr:colOff>
      <xdr:row>25</xdr:row>
      <xdr:rowOff>103011</xdr:rowOff>
    </xdr:to>
    <xdr:graphicFrame macro="">
      <xdr:nvGraphicFramePr>
        <xdr:cNvPr id="2" name="Chart 1">
          <a:extLst>
            <a:ext uri="{FF2B5EF4-FFF2-40B4-BE49-F238E27FC236}">
              <a16:creationId xmlns:a16="http://schemas.microsoft.com/office/drawing/2014/main" id="{00000000-0008-0000-3400-00000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468630</xdr:colOff>
      <xdr:row>28</xdr:row>
      <xdr:rowOff>160020</xdr:rowOff>
    </xdr:from>
    <xdr:to>
      <xdr:col>3</xdr:col>
      <xdr:colOff>570690</xdr:colOff>
      <xdr:row>41</xdr:row>
      <xdr:rowOff>115111</xdr:rowOff>
    </xdr:to>
    <xdr:graphicFrame macro="">
      <xdr:nvGraphicFramePr>
        <xdr:cNvPr id="3" name="Chart 2">
          <a:extLst>
            <a:ext uri="{FF2B5EF4-FFF2-40B4-BE49-F238E27FC236}">
              <a16:creationId xmlns:a16="http://schemas.microsoft.com/office/drawing/2014/main" id="{00000000-0008-0000-3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476250</xdr:colOff>
      <xdr:row>50</xdr:row>
      <xdr:rowOff>160020</xdr:rowOff>
    </xdr:from>
    <xdr:to>
      <xdr:col>3</xdr:col>
      <xdr:colOff>563070</xdr:colOff>
      <xdr:row>63</xdr:row>
      <xdr:rowOff>2925</xdr:rowOff>
    </xdr:to>
    <xdr:graphicFrame macro="">
      <xdr:nvGraphicFramePr>
        <xdr:cNvPr id="4" name="Chart 3">
          <a:extLst>
            <a:ext uri="{FF2B5EF4-FFF2-40B4-BE49-F238E27FC236}">
              <a16:creationId xmlns:a16="http://schemas.microsoft.com/office/drawing/2014/main" id="{00000000-0008-0000-34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6.xml><?xml version="1.0" encoding="utf-8"?>
<c:userShapes xmlns:c="http://schemas.openxmlformats.org/drawingml/2006/chart">
  <cdr:relSizeAnchor xmlns:cdr="http://schemas.openxmlformats.org/drawingml/2006/chartDrawing">
    <cdr:from>
      <cdr:x>0.95994</cdr:x>
      <cdr:y>0.91239</cdr:y>
    </cdr:from>
    <cdr:to>
      <cdr:x>0.97886</cdr:x>
      <cdr:y>1</cdr:y>
    </cdr:to>
    <cdr:sp macro="" textlink="">
      <cdr:nvSpPr>
        <cdr:cNvPr id="941057" name="Text Box 1"/>
        <cdr:cNvSpPr txBox="1">
          <a:spLocks xmlns:a="http://schemas.openxmlformats.org/drawingml/2006/main" noChangeArrowheads="1"/>
        </cdr:cNvSpPr>
      </cdr:nvSpPr>
      <cdr:spPr bwMode="auto">
        <a:xfrm xmlns:a="http://schemas.openxmlformats.org/drawingml/2006/main">
          <a:off x="5315534" y="5836228"/>
          <a:ext cx="104697" cy="285397"/>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cdr:spPr>
      <cdr:txBody>
        <a:bodyPr xmlns:a="http://schemas.openxmlformats.org/drawingml/2006/main"/>
        <a:lstStyle xmlns:a="http://schemas.openxmlformats.org/drawingml/2006/main"/>
        <a:p xmlns:a="http://schemas.openxmlformats.org/drawingml/2006/main">
          <a:endParaRPr lang="en-US"/>
        </a:p>
      </cdr:txBody>
    </cdr:sp>
  </cdr:relSizeAnchor>
</c:userShapes>
</file>

<file path=xl/drawings/drawing17.xml><?xml version="1.0" encoding="utf-8"?>
<xdr:wsDr xmlns:xdr="http://schemas.openxmlformats.org/drawingml/2006/spreadsheetDrawing" xmlns:a="http://schemas.openxmlformats.org/drawingml/2006/main">
  <xdr:twoCellAnchor editAs="oneCell">
    <xdr:from>
      <xdr:col>0</xdr:col>
      <xdr:colOff>171450</xdr:colOff>
      <xdr:row>1</xdr:row>
      <xdr:rowOff>19051</xdr:rowOff>
    </xdr:from>
    <xdr:to>
      <xdr:col>10</xdr:col>
      <xdr:colOff>517948</xdr:colOff>
      <xdr:row>48</xdr:row>
      <xdr:rowOff>172085</xdr:rowOff>
    </xdr:to>
    <xdr:pic>
      <xdr:nvPicPr>
        <xdr:cNvPr id="3" name="Picture 2">
          <a:extLst>
            <a:ext uri="{FF2B5EF4-FFF2-40B4-BE49-F238E27FC236}">
              <a16:creationId xmlns:a16="http://schemas.microsoft.com/office/drawing/2014/main" id="{00000000-0008-0000-3600-000003000000}"/>
            </a:ext>
          </a:extLst>
        </xdr:cNvPr>
        <xdr:cNvPicPr>
          <a:picLocks noChangeAspect="1"/>
        </xdr:cNvPicPr>
      </xdr:nvPicPr>
      <xdr:blipFill>
        <a:blip xmlns:r="http://schemas.openxmlformats.org/officeDocument/2006/relationships" r:embed="rId1"/>
        <a:stretch>
          <a:fillRect/>
        </a:stretch>
      </xdr:blipFill>
      <xdr:spPr>
        <a:xfrm>
          <a:off x="171450" y="209551"/>
          <a:ext cx="6071023" cy="9106534"/>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60960</xdr:colOff>
          <xdr:row>143</xdr:row>
          <xdr:rowOff>106680</xdr:rowOff>
        </xdr:from>
        <xdr:to>
          <xdr:col>6</xdr:col>
          <xdr:colOff>190500</xdr:colOff>
          <xdr:row>158</xdr:row>
          <xdr:rowOff>68580</xdr:rowOff>
        </xdr:to>
        <xdr:sp macro="" textlink="">
          <xdr:nvSpPr>
            <xdr:cNvPr id="632833" name="Object 1" hidden="1">
              <a:extLst>
                <a:ext uri="{63B3BB69-23CF-44E3-9099-C40C66FF867C}">
                  <a14:compatExt spid="_x0000_s632833"/>
                </a:ext>
                <a:ext uri="{FF2B5EF4-FFF2-40B4-BE49-F238E27FC236}">
                  <a16:creationId xmlns:a16="http://schemas.microsoft.com/office/drawing/2014/main" id="{00000000-0008-0000-3700-000001A8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99</xdr:row>
          <xdr:rowOff>121920</xdr:rowOff>
        </xdr:from>
        <xdr:to>
          <xdr:col>6</xdr:col>
          <xdr:colOff>152400</xdr:colOff>
          <xdr:row>115</xdr:row>
          <xdr:rowOff>0</xdr:rowOff>
        </xdr:to>
        <xdr:sp macro="" textlink="">
          <xdr:nvSpPr>
            <xdr:cNvPr id="632834" name="Object 2" hidden="1">
              <a:extLst>
                <a:ext uri="{63B3BB69-23CF-44E3-9099-C40C66FF867C}">
                  <a14:compatExt spid="_x0000_s632834"/>
                </a:ext>
                <a:ext uri="{FF2B5EF4-FFF2-40B4-BE49-F238E27FC236}">
                  <a16:creationId xmlns:a16="http://schemas.microsoft.com/office/drawing/2014/main" id="{00000000-0008-0000-3700-000002A8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45720</xdr:colOff>
          <xdr:row>121</xdr:row>
          <xdr:rowOff>7620</xdr:rowOff>
        </xdr:from>
        <xdr:to>
          <xdr:col>6</xdr:col>
          <xdr:colOff>175260</xdr:colOff>
          <xdr:row>136</xdr:row>
          <xdr:rowOff>68580</xdr:rowOff>
        </xdr:to>
        <xdr:sp macro="" textlink="">
          <xdr:nvSpPr>
            <xdr:cNvPr id="632835" name="Object 3" hidden="1">
              <a:extLst>
                <a:ext uri="{63B3BB69-23CF-44E3-9099-C40C66FF867C}">
                  <a14:compatExt spid="_x0000_s632835"/>
                </a:ext>
                <a:ext uri="{FF2B5EF4-FFF2-40B4-BE49-F238E27FC236}">
                  <a16:creationId xmlns:a16="http://schemas.microsoft.com/office/drawing/2014/main" id="{00000000-0008-0000-3700-000003A8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78</xdr:row>
          <xdr:rowOff>38100</xdr:rowOff>
        </xdr:from>
        <xdr:to>
          <xdr:col>6</xdr:col>
          <xdr:colOff>60960</xdr:colOff>
          <xdr:row>94</xdr:row>
          <xdr:rowOff>0</xdr:rowOff>
        </xdr:to>
        <xdr:sp macro="" textlink="">
          <xdr:nvSpPr>
            <xdr:cNvPr id="632836" name="Object 4" hidden="1">
              <a:extLst>
                <a:ext uri="{63B3BB69-23CF-44E3-9099-C40C66FF867C}">
                  <a14:compatExt spid="_x0000_s632836"/>
                </a:ext>
                <a:ext uri="{FF2B5EF4-FFF2-40B4-BE49-F238E27FC236}">
                  <a16:creationId xmlns:a16="http://schemas.microsoft.com/office/drawing/2014/main" id="{00000000-0008-0000-3700-000004A8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56</xdr:row>
          <xdr:rowOff>45720</xdr:rowOff>
        </xdr:from>
        <xdr:to>
          <xdr:col>6</xdr:col>
          <xdr:colOff>99060</xdr:colOff>
          <xdr:row>73</xdr:row>
          <xdr:rowOff>76200</xdr:rowOff>
        </xdr:to>
        <xdr:sp macro="" textlink="">
          <xdr:nvSpPr>
            <xdr:cNvPr id="632837" name="Object 5" hidden="1">
              <a:extLst>
                <a:ext uri="{63B3BB69-23CF-44E3-9099-C40C66FF867C}">
                  <a14:compatExt spid="_x0000_s632837"/>
                </a:ext>
                <a:ext uri="{FF2B5EF4-FFF2-40B4-BE49-F238E27FC236}">
                  <a16:creationId xmlns:a16="http://schemas.microsoft.com/office/drawing/2014/main" id="{00000000-0008-0000-3700-000005A8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36</xdr:row>
          <xdr:rowOff>30480</xdr:rowOff>
        </xdr:from>
        <xdr:to>
          <xdr:col>6</xdr:col>
          <xdr:colOff>137160</xdr:colOff>
          <xdr:row>51</xdr:row>
          <xdr:rowOff>106680</xdr:rowOff>
        </xdr:to>
        <xdr:sp macro="" textlink="">
          <xdr:nvSpPr>
            <xdr:cNvPr id="632838" name="Object 6" hidden="1">
              <a:extLst>
                <a:ext uri="{63B3BB69-23CF-44E3-9099-C40C66FF867C}">
                  <a14:compatExt spid="_x0000_s632838"/>
                </a:ext>
                <a:ext uri="{FF2B5EF4-FFF2-40B4-BE49-F238E27FC236}">
                  <a16:creationId xmlns:a16="http://schemas.microsoft.com/office/drawing/2014/main" id="{00000000-0008-0000-3700-000006A809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9.xml><?xml version="1.0" encoding="utf-8"?>
<xdr:wsDr xmlns:xdr="http://schemas.openxmlformats.org/drawingml/2006/spreadsheetDrawing" xmlns:a="http://schemas.openxmlformats.org/drawingml/2006/main">
  <xdr:oneCellAnchor>
    <xdr:from>
      <xdr:col>1</xdr:col>
      <xdr:colOff>85725</xdr:colOff>
      <xdr:row>40</xdr:row>
      <xdr:rowOff>123825</xdr:rowOff>
    </xdr:from>
    <xdr:ext cx="2238375" cy="784041"/>
    <xdr:pic>
      <xdr:nvPicPr>
        <xdr:cNvPr id="2" name="Picture 1">
          <a:extLst>
            <a:ext uri="{FF2B5EF4-FFF2-40B4-BE49-F238E27FC236}">
              <a16:creationId xmlns:a16="http://schemas.microsoft.com/office/drawing/2014/main" id="{00000000-0008-0000-3800-000002000000}"/>
            </a:ext>
          </a:extLst>
        </xdr:cNvPr>
        <xdr:cNvPicPr>
          <a:picLocks noChangeAspect="1" noChangeArrowheads="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714500" y="6496050"/>
          <a:ext cx="2238375" cy="78404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nordea.sharepoint.com/BSC/Forecast/Q4%202002/RFF%20Denmark%20Q4%202002-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BSC\Forecast\Q4%202002\RFF%20Denmark%20Q4%202002-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kd1xc8005\DFS\BSC\Forecast\Q4%202002\RFF%20Denmark%20Q4%202002-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BSC/Forecast/Q4%202002/RFF%20Denmark%20Q4%202002-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BSC\Forecast\Q4%202002\RFF%20Denmark%20Q4%202002-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md1xs0009\InvestorRelations\BSC\Forecast\Q4%202002\RFF%20Denmark%20Q4%202002-2.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nordea.sharepoint.com/DATA_FRA_S62A2B7_DOK_F&#198;L_9220/Team%20CIB/Add3_ACTUALRATE/ADDrpt.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DATA_FRA_S62A2B7_DOK_F&#198;L_9220\Team%20CIB\Add3_ACTUALRATE\ADDrp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kd1xc8005\DFS\DATA_FRA_S62A2B7_DOK_F&#198;L_9220\Team%20CIB\Add3_ACTUALRATE\ADDrpt.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DATA_FRA_S62A2B7_DOK_F&#198;L_9220/Team%20CIB/Add3_ACTUALRATE/ADDrp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Z:\DATA_FRA_S62A2B7_DOK_F&#198;L_9220\Team%20CIB\Add3_ACTUALRATE\ADDrpt.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md1xs0009\InvestorRelations\DATA_FRA_S62A2B7_DOK_F&#198;L_9220\Team%20CIB\Add3_ACTUALRATE\ADDrp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ally\alla\Documents%20and%20Settings\avovst\My%20Documents\RDE%20Division\Reports\Internal%20Profit%20calculation%20-%20STOCK%20&amp;%20HFL\0203\IP0203%20-%20per%20FAM%20-%20TMG%20NEW.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ttps://nordea.sharepoint.com/TEMP/1998/1998-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TEMP\1998\1998-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kd1xc8005\DFS\TEMP\1998\1998-2.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TEMP/1998/1998-2.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TEMP\1998\1998-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md1xs0009\InvestorRelations\TEMP\1998\1998-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s://nordea.sharepoint.com/Documents%20and%20Settings/p040400/My%20Documents/Regioner.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G:\Documents%20and%20Settings\p040400\My%20Documents\Regioner.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Documents%20and%20Settings/p040400/My%20Documents/Regioner.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Dkd1xc8005\DFS\Documents%20and%20Settings\p040400\My%20Documents\Regioner.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Documents%20and%20Settings\p040400\My%20Documents\Regioner.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p040400\My%20Documents\Regioner.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s://nordea.sharepoint.com/Documents%20and%20Settings/p040400/My%20Documents/Cockpit%20JR%209%20jan.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G:\Documents%20and%20Settings\p040400\My%20Documents\Cockpit%20JR%209%20jan.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Documents%20and%20Settings/p040400/My%20Documents/Cockpit%20JR%209%20jan.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Dkd1xc8005\DFS\Documents%20and%20Settings\p040400\My%20Documents\Cockpit%20JR%209%20jan.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Z:\Documents%20and%20Settings\p040400\My%20Documents\Cockpit%20JR%209%20jan.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p040400\My%20Documents\Cockpit%20JR%209%20jan.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https://nordea.sharepoint.com/Rolling%20Financial%20Forecast/September%202005/Regional%20banks/RFF%20Sep%202005%2021092005.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G:\Rolling%20Financial%20Forecast\September%202005\Regional%20banks\RFF%20Sep%202005%2021092005.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Dkd1xc8005\DFS\Rolling%20Financial%20Forecast\September%202005\Regional%20banks\RFF%20Sep%202005%2021092005.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Rolling%20Financial%20Forecast/September%202005/Regional%20banks/RFF%20Sep%202005%2021092005.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Z:\Rolling%20Financial%20Forecast\September%202005\Regional%20banks\RFF%20Sep%202005%2021092005.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cmd1xs0009\InvestorRelations\Rolling%20Financial%20Forecast\September%202005\Regional%20banks\RFF%20Sep%202005%2021092005.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https://nordea.sharepoint.com/Documents%20and%20Settings/G35591/Local%20Settings/Temporary%20Internet%20Files/OLKF8/Investment%20and%20AuM.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G:\Documents%20and%20Settings\G35591\Local%20Settings\Temporary%20Internet%20Files\OLKF8\Investment%20and%20AuM.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Dkd1xc8005\DFS\Documents%20and%20Settings\G35591\Local%20Settings\Temporary%20Internet%20Files\OLKF8\Investment%20and%20AuM.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Documents%20and%20Settings/G35591/Local%20Settings/Temporary%20Internet%20Files/OLKF8/Investment%20and%20AuM.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Z:\Documents%20and%20Settings\G35591\Local%20Settings\Temporary%20Internet%20Files\OLKF8\Investment%20and%20AuM.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G35591\Local%20Settings\Temporary%20Internet%20Files\OLKF8\Investment%20and%20AuM.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HKT03\SYS\DATA\FONDS\EXCEL\JERRIK\SM&#197;_OPG\INDEKSER.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https://nordea.sharepoint.com/DATA/XLS/BUDJETTI/KK-raportti/NPB%20Report%2012%202000.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G:\DATA\XLS\BUDJETTI\KK-raportti\NPB%20Report%2012%202000.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Dkd1xc8005\DFS\DATA\XLS\BUDJETTI\KK-raportti\NPB%20Report%2012%202000.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DATA/XLS/BUDJETTI/KK-raportti/NPB%20Report%2012%202000.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Z:\DATA\XLS\BUDJETTI\KK-raportti\NPB%20Report%2012%202000.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cmd1xs0009\InvestorRelations\DATA\XLS\BUDJETTI\KK-raportti\NPB%20Report%2012%202000.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https://nordea.sharepoint.com/March%202009/Interim%20report/NB%20tables%20Q1.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G:\March%202009\Interim%20report\NB%20tables%20Q1.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Dkd1xc8005\DFS\March%202009\Interim%20report\NB%20tables%20Q1.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March%202009/Interim%20report/NB%20tables%20Q1.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Z:\March%202009\Interim%20report\NB%20tables%20Q1.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cmd1xs0009\InvestorRelations\March%202009\Interim%20report\NB%20tables%20Q1.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https://nordea.sharepoint.com/September%202008/Interim%20report/NB%20tables%20Q3.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G:\September%202008\Interim%20report\NB%20tables%20Q3.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Dkd1xc8005\DFS\September%202008\Interim%20report\NB%20tables%20Q3.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September%202008/Interim%20report/NB%20tables%20Q3.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Z:\September%202008\Interim%20report\NB%20tables%20Q3.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cmd1xs0009\InvestorRelations\September%202008\Interim%20report\NB%20tables%20Q3.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https://nordea.sharepoint.com/Reporting%202002/02%20July/AM&amp;L%20consolidation07.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G:\Reporting%202002\02%20July\AM&amp;L%20consolidation07.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Dkd1xc8005\DFS\Reporting%202002\02%20July\AM&amp;L%20consolidation07.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Reporting%202002/02%20July/AM&amp;L%20consolidation07.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Z:\Reporting%202002\02%20July\AM&amp;L%20consolidation07.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cmd1xs0009\InvestorRelations\Reporting%202002\02%20July\AM&amp;L%20consolidation07.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https://nordea.sharepoint.com/WINNT/Profiles/Z173401/Temporary%20Internet%20Files/OLK3E/PB%20Swe%2001%202001.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G:\WINNT\Profiles\Z173401\Temporary%20Internet%20Files\OLK3E\PB%20Swe%2001%202001.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Dkd1xc8005\DFS\WINNT\Profiles\Z173401\Temporary%20Internet%20Files\OLK3E\PB%20Swe%2001%202001.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WINNT/Profiles/Z173401/Temporary%20Internet%20Files/OLK3E/PB%20Swe%2001%202001.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Z:\WINNT\Profiles\Z173401\Temporary%20Internet%20Files\OLK3E\PB%20Swe%2001%202001.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cmd1xs0009\InvestorRelations\WINNT\Profiles\Z173401\Temporary%20Internet%20Files\OLK3E\PB%20Swe%2001%202001.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https://nordea.sharepoint.com/WINNT/Profiles/z105826/Temporary%20Internet%20Files/OLK16/Income%20development%201997-2001%20ver1019.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G:\WINNT\Profiles\z105826\Temporary%20Internet%20Files\OLK16\Income%20development%201997-2001%20ver1019.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Dkd1xc8005\DFS\WINNT\Profiles\z105826\Temporary%20Internet%20Files\OLK16\Income%20development%201997-2001%20ver1019.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WINNT/Profiles/z105826/Temporary%20Internet%20Files/OLK16/Income%20development%201997-2001%20ver1019.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Z:\WINNT\Profiles\z105826\Temporary%20Internet%20Files\OLK16\Income%20development%201997-2001%20ver1019.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cmd1xs0009\InvestorRelations\WINNT\Profiles\z105826\Temporary%20Internet%20Files\OLK16\Income%20development%201997-2001%20ver1019.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https://nordea.sharepoint.com/Annual%20Report%202001/figures%20for%20annual%20report%20ver4%20incl%20changed%20PBDK%20figures%20.xls"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G:\Annual%20Report%202001\figures%20for%20annual%20report%20ver4%20incl%20changed%20PBDK%20figures%20.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Dkd1xc8005\DFS\Annual%20Report%202001\figures%20for%20annual%20report%20ver4%20incl%20changed%20PBDK%20figures%20.xls"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Annual%20Report%202001/figures%20for%20annual%20report%20ver4%20incl%20changed%20PBDK%20figures%20.xls"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Z:\Annual%20Report%202001\figures%20for%20annual%20report%20ver4%20incl%20changed%20PBDK%20figures%20.xls"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cmd1xs0009\InvestorRelations\Annual%20Report%202001\figures%20for%20annual%20report%20ver4%20incl%20changed%20PBDK%20figures%20.xls"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https://nordea.sharepoint.com/GROUP/Group_Finance/Koncred/2005/Interim%20report%20Q1/translation/Model%20Interim%20Denmark%20from%20translators.xls"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G:\GROUP\Group_Finance\Koncred\2005\Interim%20report%20Q1\translation\Model%20Interim%20Denmark%20from%20translators.xls"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Dkd1xc8005\DFS\GROUP\Group_Finance\Koncred\2005\Interim%20report%20Q1\translation\Model%20Interim%20Denmark%20from%20translators.xls"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GROUP/Group_Finance/Koncred/2005/Interim%20report%20Q1/translation/Model%20Interim%20Denmark%20from%20translators.xls"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Z:\GROUP\Group_Finance\Koncred\2005\Interim%20report%20Q1\translation\Model%20Interim%20Denmark%20from%20translators.xls"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file:///\\cmd1xs0009\InvestorRelations\GROUP\Group_Finance\Koncred\2005\Interim%20report%20Q1\translation\Model%20Interim%20Denmark%20from%20translators.xls" TargetMode="External"/></Relationships>
</file>

<file path=xl/externalLinks/_rels/externalLink93.xml.rels><?xml version="1.0" encoding="UTF-8" standalone="yes"?>
<Relationships xmlns="http://schemas.openxmlformats.org/package/2006/relationships"><Relationship Id="rId1" Type="http://schemas.openxmlformats.org/officeDocument/2006/relationships/externalLinkPath" Target="https://nordea.sharepoint.com/MERI/VAHO/2741/YKSIKKO/HALLINTO/LASKENTA/BUDJETTI/1998/B2F47.XLS"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file:///G:\MERI\VAHO\2741\YKSIKKO\HALLINTO\LASKENTA\BUDJETTI\1998\B2F47.XLS"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file:///\\Dkd1xc8005\DFS\MERI\VAHO\2741\YKSIKKO\HALLINTO\LASKENTA\BUDJETTI\1998\B2F47.XLS"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MERI/VAHO/2741/YKSIKKO/HALLINTO/LASKENTA/BUDJETTI/1998/B2F47.XLS"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file:///Z:\MERI\VAHO\2741\YKSIKKO\HALLINTO\LASKENTA\BUDJETTI\1998\B2F47.XLS"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cmd1xs0009\InvestorRelations\MERI\VAHO\2741\YKSIKKO\HALLINTO\LASKENTA\BUDJETTI\1998\B2F47.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https://nordea.sharepoint.com/$kap/Asset%20Management/MNB%20lux%201Q%201999.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file:///G:\$kap\Asset%20Management\MNB%20lux%201Q%201999.XLS" TargetMode="External"/></Relationships>
</file>

<file path=xl/externalLinks/_rels/externalLink101.xml.rels><?xml version="1.0" encoding="UTF-8" standalone="yes"?>
<Relationships xmlns="http://schemas.openxmlformats.org/package/2006/relationships"><Relationship Id="rId1" Type="http://schemas.openxmlformats.org/officeDocument/2006/relationships/externalLinkPath" Target="file:///\\Dkd1xc8005\DFS\$kap\Asset%20Management\MNB%20lux%201Q%201999.XLS" TargetMode="External"/></Relationships>
</file>

<file path=xl/externalLinks/_rels/externalLink102.xml.rels><?xml version="1.0" encoding="UTF-8" standalone="yes"?>
<Relationships xmlns="http://schemas.openxmlformats.org/package/2006/relationships"><Relationship Id="rId1" Type="http://schemas.openxmlformats.org/officeDocument/2006/relationships/externalLinkPath" Target="/$kap/Asset%20Management/MNB%20lux%201Q%201999.XLS" TargetMode="External"/></Relationships>
</file>

<file path=xl/externalLinks/_rels/externalLink103.xml.rels><?xml version="1.0" encoding="UTF-8" standalone="yes"?>
<Relationships xmlns="http://schemas.openxmlformats.org/package/2006/relationships"><Relationship Id="rId1" Type="http://schemas.openxmlformats.org/officeDocument/2006/relationships/externalLinkPath" Target="file:///Z:\$kap\Asset%20Management\MNB%20lux%201Q%201999.XLS" TargetMode="External"/></Relationships>
</file>

<file path=xl/externalLinks/_rels/externalLink104.xml.rels><?xml version="1.0" encoding="UTF-8" standalone="yes"?>
<Relationships xmlns="http://schemas.openxmlformats.org/package/2006/relationships"><Relationship Id="rId1" Type="http://schemas.openxmlformats.org/officeDocument/2006/relationships/externalLinkPath" Target="file:///\\cmd1xs0009\InvestorRelations\$kap\Asset%20Management\MNB%20lux%201Q%201999.XLS" TargetMode="External"/></Relationships>
</file>

<file path=xl/externalLinks/_rels/externalLink105.xml.rels><?xml version="1.0" encoding="UTF-8" standalone="yes"?>
<Relationships xmlns="http://schemas.openxmlformats.org/package/2006/relationships"><Relationship Id="rId1" Type="http://schemas.openxmlformats.org/officeDocument/2006/relationships/externalLinkPath" Target="https://nordea.sharepoint.com/OKONOMI/liv-skade/Liv/Liv%20Vesta%20Liv%20koncernen/RFF%20NOK%20Skemakontrol%20Vesta%20Liv%20koncernern.xls" TargetMode="External"/></Relationships>
</file>

<file path=xl/externalLinks/_rels/externalLink106.xml.rels><?xml version="1.0" encoding="UTF-8" standalone="yes"?>
<Relationships xmlns="http://schemas.openxmlformats.org/package/2006/relationships"><Relationship Id="rId1" Type="http://schemas.openxmlformats.org/officeDocument/2006/relationships/externalLinkPath" Target="file:///G:\OKONOMI\liv-skade\Liv\Liv%20Vesta%20Liv%20koncernen\RFF%20NOK%20Skemakontrol%20Vesta%20Liv%20koncernern.xls" TargetMode="External"/></Relationships>
</file>

<file path=xl/externalLinks/_rels/externalLink107.xml.rels><?xml version="1.0" encoding="UTF-8" standalone="yes"?>
<Relationships xmlns="http://schemas.openxmlformats.org/package/2006/relationships"><Relationship Id="rId1" Type="http://schemas.openxmlformats.org/officeDocument/2006/relationships/externalLinkPath" Target="file:///\\Dkd1xc8005\DFS\OKONOMI\liv-skade\Liv\Liv%20Vesta%20Liv%20koncernen\RFF%20NOK%20Skemakontrol%20Vesta%20Liv%20koncernern.xls" TargetMode="External"/></Relationships>
</file>

<file path=xl/externalLinks/_rels/externalLink108.xml.rels><?xml version="1.0" encoding="UTF-8" standalone="yes"?>
<Relationships xmlns="http://schemas.openxmlformats.org/package/2006/relationships"><Relationship Id="rId1" Type="http://schemas.openxmlformats.org/officeDocument/2006/relationships/externalLinkPath" Target="/OKONOMI/liv-skade/Liv/Liv%20Vesta%20Liv%20koncernen/RFF%20NOK%20Skemakontrol%20Vesta%20Liv%20koncernern.xls" TargetMode="External"/></Relationships>
</file>

<file path=xl/externalLinks/_rels/externalLink109.xml.rels><?xml version="1.0" encoding="UTF-8" standalone="yes"?>
<Relationships xmlns="http://schemas.openxmlformats.org/package/2006/relationships"><Relationship Id="rId1" Type="http://schemas.openxmlformats.org/officeDocument/2006/relationships/externalLinkPath" Target="file:///Z:\OKONOMI\liv-skade\Liv\Liv%20Vesta%20Liv%20koncernen\RFF%20NOK%20Skemakontrol%20Vesta%20Liv%20koncernern.xls" TargetMode="External"/></Relationships>
</file>

<file path=xl/externalLinks/_rels/externalLink110.xml.rels><?xml version="1.0" encoding="UTF-8" standalone="yes"?>
<Relationships xmlns="http://schemas.openxmlformats.org/package/2006/relationships"><Relationship Id="rId1" Type="http://schemas.openxmlformats.org/officeDocument/2006/relationships/externalLinkPath" Target="file:///\\cmd1xs0009\InvestorRelations\OKONOMI\liv-skade\Liv\Liv%20Vesta%20Liv%20koncernen\RFF%20NOK%20Skemakontrol%20Vesta%20Liv%20koncernern.xls" TargetMode="External"/></Relationships>
</file>

<file path=xl/externalLinks/_rels/externalLink111.xml.rels><?xml version="1.0" encoding="UTF-8" standalone="yes"?>
<Relationships xmlns="http://schemas.openxmlformats.org/package/2006/relationships"><Relationship Id="rId1" Type="http://schemas.openxmlformats.org/officeDocument/2006/relationships/externalLinkPath" Target="https://nordea.sharepoint.com/Reporting%202003/RFF%2003%20Q4/Life/EC%2031-03-2003%20RFF%20ver.2.xls" TargetMode="External"/></Relationships>
</file>

<file path=xl/externalLinks/_rels/externalLink112.xml.rels><?xml version="1.0" encoding="UTF-8" standalone="yes"?>
<Relationships xmlns="http://schemas.openxmlformats.org/package/2006/relationships"><Relationship Id="rId1" Type="http://schemas.openxmlformats.org/officeDocument/2006/relationships/externalLinkPath" Target="file:///G:\Reporting%202003\RFF%2003%20Q4\Life\EC%2031-03-2003%20RFF%20ver.2.xls" TargetMode="External"/></Relationships>
</file>

<file path=xl/externalLinks/_rels/externalLink113.xml.rels><?xml version="1.0" encoding="UTF-8" standalone="yes"?>
<Relationships xmlns="http://schemas.openxmlformats.org/package/2006/relationships"><Relationship Id="rId1" Type="http://schemas.openxmlformats.org/officeDocument/2006/relationships/externalLinkPath" Target="file:///\\Dkd1xc8005\DFS\Reporting%202003\RFF%2003%20Q4\Life\EC%2031-03-2003%20RFF%20ver.2.xls" TargetMode="External"/></Relationships>
</file>

<file path=xl/externalLinks/_rels/externalLink114.xml.rels><?xml version="1.0" encoding="UTF-8" standalone="yes"?>
<Relationships xmlns="http://schemas.openxmlformats.org/package/2006/relationships"><Relationship Id="rId1" Type="http://schemas.openxmlformats.org/officeDocument/2006/relationships/externalLinkPath" Target="/Reporting%202003/RFF%2003%20Q4/Life/EC%2031-03-2003%20RFF%20ver.2.xls" TargetMode="External"/></Relationships>
</file>

<file path=xl/externalLinks/_rels/externalLink115.xml.rels><?xml version="1.0" encoding="UTF-8" standalone="yes"?>
<Relationships xmlns="http://schemas.openxmlformats.org/package/2006/relationships"><Relationship Id="rId1" Type="http://schemas.openxmlformats.org/officeDocument/2006/relationships/externalLinkPath" Target="file:///\\cmd1xs0009\InvestorRelations\Reporting%202003\RFF%2003%20Q4\Life\EC%2031-03-2003%20RFF%20ver.2.xls" TargetMode="External"/></Relationships>
</file>

<file path=xl/externalLinks/_rels/externalLink116.xml.rels><?xml version="1.0" encoding="UTF-8" standalone="yes"?>
<Relationships xmlns="http://schemas.openxmlformats.org/package/2006/relationships"><Relationship Id="rId1" Type="http://schemas.openxmlformats.org/officeDocument/2006/relationships/externalLinkPath" Target="file:///Z:\Reporting%202003\RFF%2003%20Q4\Life\EC%2031-03-2003%20RFF%20ver.2.xls" TargetMode="External"/></Relationships>
</file>

<file path=xl/externalLinks/_rels/externalLink117.xml.rels><?xml version="1.0" encoding="UTF-8" standalone="yes"?>
<Relationships xmlns="http://schemas.openxmlformats.org/package/2006/relationships"><Relationship Id="rId1" Type="http://schemas.openxmlformats.org/officeDocument/2006/relationships/externalLinkPath" Target="https://nordea.sharepoint.com/Documents%20and%20Settings/z982224/Local%20Settings/Temporary%20Internet%20Files/OLK6B/3.2%20Monthly%20%20quarterly%20reporting%20package.xls" TargetMode="External"/></Relationships>
</file>

<file path=xl/externalLinks/_rels/externalLink118.xml.rels><?xml version="1.0" encoding="UTF-8" standalone="yes"?>
<Relationships xmlns="http://schemas.openxmlformats.org/package/2006/relationships"><Relationship Id="rId1" Type="http://schemas.openxmlformats.org/officeDocument/2006/relationships/externalLinkPath" Target="file:///G:\Documents%20and%20Settings\z982224\Local%20Settings\Temporary%20Internet%20Files\OLK6B\3.2%20Monthly%20%20quarterly%20reporting%20package.xls" TargetMode="External"/></Relationships>
</file>

<file path=xl/externalLinks/_rels/externalLink119.xml.rels><?xml version="1.0" encoding="UTF-8" standalone="yes"?>
<Relationships xmlns="http://schemas.openxmlformats.org/package/2006/relationships"><Relationship Id="rId1" Type="http://schemas.openxmlformats.org/officeDocument/2006/relationships/externalLinkPath" Target="/Documents%20and%20Settings/z982224/Local%20Settings/Temporary%20Internet%20Files/OLK6B/3.2%20Monthly%20%20quarterly%20reporting%20package.xls" TargetMode="External"/></Relationships>
</file>

<file path=xl/externalLinks/_rels/externalLink120.xml.rels><?xml version="1.0" encoding="UTF-8" standalone="yes"?>
<Relationships xmlns="http://schemas.openxmlformats.org/package/2006/relationships"><Relationship Id="rId1" Type="http://schemas.openxmlformats.org/officeDocument/2006/relationships/externalLinkPath" Target="file:///\\Dkd1xc8005\DFS\Documents%20and%20Settings\z982224\Local%20Settings\Temporary%20Internet%20Files\OLK6B\3.2%20Monthly%20%20quarterly%20reporting%20package.xls" TargetMode="External"/></Relationships>
</file>

<file path=xl/externalLinks/_rels/externalLink121.xml.rels><?xml version="1.0" encoding="UTF-8" standalone="yes"?>
<Relationships xmlns="http://schemas.openxmlformats.org/package/2006/relationships"><Relationship Id="rId1" Type="http://schemas.openxmlformats.org/officeDocument/2006/relationships/externalLinkPath" Target="file:///Z:\Documents%20and%20Settings\z982224\Local%20Settings\Temporary%20Internet%20Files\OLK6B\3.2%20Monthly%20%20quarterly%20reporting%20package.xls" TargetMode="External"/></Relationships>
</file>

<file path=xl/externalLinks/_rels/externalLink122.xml.rels><?xml version="1.0" encoding="UTF-8" standalone="yes"?>
<Relationships xmlns="http://schemas.openxmlformats.org/package/2006/relationships"><Relationship Id="rId1" Type="http://schemas.openxmlformats.org/officeDocument/2006/relationships/externalLinkPath" Target="file:///\\cmd1xs0009\InvestorRelations\Documents%20and%20Settings\z982224\Local%20Settings\Temporary%20Internet%20Files\OLK6B\3.2%20Monthly%20%20quarterly%20reporting%20package.xls" TargetMode="External"/></Relationships>
</file>

<file path=xl/externalLinks/_rels/externalLink123.xml.rels><?xml version="1.0" encoding="UTF-8" standalone="yes"?>
<Relationships xmlns="http://schemas.openxmlformats.org/package/2006/relationships"><Relationship Id="rId1" Type="http://schemas.openxmlformats.org/officeDocument/2006/relationships/externalLinkPath" Target="/Users/n301800/AppData/Local/Microsoft/Windows/INetCache/Content.Outlook/BC0O0NWG/Word%20check%20Factbook.xlsx" TargetMode="External"/></Relationships>
</file>

<file path=xl/externalLinks/_rels/externalLink124.xml.rels><?xml version="1.0" encoding="UTF-8" standalone="yes"?>
<Relationships xmlns="http://schemas.openxmlformats.org/package/2006/relationships"><Relationship Id="rId1" Type="http://schemas.microsoft.com/office/2006/relationships/xlExternalLinkPath/xlPathMissing" Target="5000G%20RM_I03_EAD" TargetMode="External"/></Relationships>
</file>

<file path=xl/externalLinks/_rels/externalLink125.xml.rels><?xml version="1.0" encoding="UTF-8" standalone="yes"?>
<Relationships xmlns="http://schemas.openxmlformats.org/package/2006/relationships"><Relationship Id="rId1" Type="http://schemas.openxmlformats.org/officeDocument/2006/relationships/externalLinkPath" Target="/Users/n301800/AppData/Local/Microsoft/Windows/INetCache/Content.Outlook/BC0O0NWG/5000G%20-%20Corporate%20-%20Rating%20migration%20-%202020%20Q2%20-%20RCD.xlsx" TargetMode="External"/></Relationships>
</file>

<file path=xl/externalLinks/_rels/externalLink126.xml.rels><?xml version="1.0" encoding="UTF-8" standalone="yes"?>
<Relationships xmlns="http://schemas.openxmlformats.org/package/2006/relationships"><Relationship Id="rId1" Type="http://schemas.openxmlformats.org/officeDocument/2006/relationships/externalLinkPath" Target="/Users/n301800/AppData/Local/Microsoft/Windows/INetCache/Content.Outlook/BC0O0NWG/5000G%20-%20Corporate%20-%20Rating%20distribution%20-%202020%20Q2.xlsx" TargetMode="External"/></Relationships>
</file>

<file path=xl/externalLinks/_rels/externalLink127.xml.rels><?xml version="1.0" encoding="UTF-8" standalone="yes"?>
<Relationships xmlns="http://schemas.openxmlformats.org/package/2006/relationships"><Relationship Id="rId1" Type="http://schemas.openxmlformats.org/officeDocument/2006/relationships/externalLinkPath" Target="file:///\\DCD00HH-EVS04\CostCentre\2050004544\ARBETSBOK%20Q2%202020\Factbook%20Q2%202020\18.%20FO08_PastDue%20202006.xlsx" TargetMode="External"/></Relationships>
</file>

<file path=xl/externalLinks/_rels/externalLink128.xml.rels><?xml version="1.0" encoding="UTF-8" standalone="yes"?>
<Relationships xmlns="http://schemas.openxmlformats.org/package/2006/relationships"><Relationship Id="rId1" Type="http://schemas.openxmlformats.org/officeDocument/2006/relationships/externalLinkPath" Target="file:///\\DCD00HH-EVS04\CostCentre\2050004544\ARBETSBOK%20Q2%202020\Factbook%20Q2%202020\Fact%20book%20Q2%202020%2010%20July%20(final%20send%20to%20I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Final output"/>
      <sheetName val="Adjustments"/>
      <sheetName val="Calculated forecast"/>
      <sheetName val="AuM"/>
      <sheetName val=" Income"/>
      <sheetName val="Income deduction"/>
      <sheetName val=" Personnel"/>
      <sheetName val="Other Opex"/>
    </sheetNames>
    <sheetDataSet>
      <sheetData sheetId="0"/>
      <sheetData sheetId="1"/>
      <sheetData sheetId="2" refreshError="1">
        <row r="2">
          <cell r="O2">
            <v>7.44</v>
          </cell>
        </row>
      </sheetData>
      <sheetData sheetId="3"/>
      <sheetData sheetId="4"/>
      <sheetData sheetId="5"/>
      <sheetData sheetId="6"/>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
      <sheetName val="Report menu"/>
      <sheetName val="X"/>
      <sheetName val="Y"/>
      <sheetName val="1"/>
      <sheetName val="2"/>
      <sheetName val="4"/>
      <sheetName val="5"/>
      <sheetName val="6"/>
      <sheetName val="7"/>
      <sheetName val="8"/>
      <sheetName val="9"/>
      <sheetName val="10"/>
      <sheetName val="11"/>
      <sheetName val="20"/>
      <sheetName val="21"/>
      <sheetName val="20 org"/>
      <sheetName val="S"/>
      <sheetName val="F"/>
      <sheetName val="N"/>
      <sheetName val="D"/>
      <sheetName val="L"/>
      <sheetName val="SI"/>
      <sheetName val="NY"/>
      <sheetName val="FR"/>
      <sheetName val="Total actual"/>
      <sheetName val="TS"/>
      <sheetName val="TF"/>
      <sheetName val="TN"/>
      <sheetName val="TD"/>
      <sheetName val="TL"/>
      <sheetName val="TSI"/>
      <sheetName val="TNY"/>
      <sheetName val="TFR"/>
      <sheetName val="Total target"/>
      <sheetName val="RFF"/>
      <sheetName val="12"/>
      <sheetName val="13"/>
      <sheetName val="14"/>
      <sheetName val="15"/>
      <sheetName val="17"/>
      <sheetName val="18"/>
      <sheetName val="19"/>
      <sheetName val="22"/>
      <sheetName val="23"/>
      <sheetName val="24"/>
      <sheetName val="25"/>
      <sheetName val="26"/>
      <sheetName val="Prefixes"/>
    </sheetNames>
    <sheetDataSet>
      <sheetData sheetId="0" refreshError="1">
        <row r="26">
          <cell r="C26" t="str">
            <v>2005</v>
          </cell>
        </row>
        <row r="27">
          <cell r="C27" t="str">
            <v>March</v>
          </cell>
        </row>
        <row r="34">
          <cell r="C34" t="str">
            <v>Emerging Markets</v>
          </cell>
        </row>
        <row r="36">
          <cell r="C36">
            <v>2005</v>
          </cell>
        </row>
        <row r="37">
          <cell r="C37">
            <v>3</v>
          </cell>
        </row>
        <row r="38">
          <cell r="C38">
            <v>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SPGAC"/>
      <sheetName val="IPGAC"/>
      <sheetName val="Work Sheet"/>
      <sheetName val="TMG FIGURES"/>
      <sheetName val="PC 8MCO"/>
      <sheetName val="Enclosure A"/>
      <sheetName val="Enclosure B"/>
      <sheetName val="Summary1"/>
      <sheetName val="Summary2"/>
      <sheetName val="HFL"/>
      <sheetName val="HFL adj"/>
      <sheetName val="Man 6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4 mån TOT, res"/>
      <sheetName val="14 mån SE, res"/>
      <sheetName val="14 mån FI, res"/>
      <sheetName val="14 mån SE, kostn"/>
      <sheetName val="14 mån FI, kostn(SEK)"/>
      <sheetName val="Förändringar"/>
      <sheetName val="Personal"/>
      <sheetName val="Nycklar"/>
      <sheetName val="Budget 1998, T-FOND"/>
      <sheetName val="Budget 1998, AffO TOTAL"/>
      <sheetName val="Stig Nordek"/>
      <sheetName val="Budget 1998, KONCERN"/>
      <sheetName val="Löner"/>
      <sheetName val="Budget 1998, sales"/>
      <sheetName val="Budget 1998, Förvaltning"/>
      <sheetName val="Budget 1998, Admin"/>
      <sheetName val="Budget 1998, Central F"/>
      <sheetName val="Investeringar -98"/>
      <sheetName val="TAB-98"/>
      <sheetName val="Budget 1998, OH Affo (PE+PS)"/>
      <sheetName val="Driftsres"/>
      <sheetName val="Nyckeltal"/>
      <sheetName val="Nyckeltal (D)"/>
      <sheetName val="Int-stuktur"/>
      <sheetName val="Konto koncern"/>
      <sheetName val="Antaganden-98"/>
      <sheetName val="TMS2000"/>
      <sheetName val="Bilar"/>
      <sheetName val="Försäkringar"/>
      <sheetName val="Lokalhyra "/>
      <sheetName val="Ledning"/>
      <sheetName val="Styrelser"/>
      <sheetName val="Revision"/>
      <sheetName val="Räntenetto"/>
      <sheetName val="M&amp;I,T-FOND"/>
      <sheetName val="M&amp;I, T-KAP"/>
      <sheetName val="M&amp;I, TA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A3" t="str">
            <v>Bolag</v>
          </cell>
          <cell r="B3" t="str">
            <v>Konto</v>
          </cell>
          <cell r="C3" t="str">
            <v>Namn</v>
          </cell>
          <cell r="D3">
            <v>1</v>
          </cell>
          <cell r="E3">
            <v>2</v>
          </cell>
          <cell r="F3">
            <v>3</v>
          </cell>
          <cell r="G3">
            <v>4</v>
          </cell>
          <cell r="H3">
            <v>5</v>
          </cell>
          <cell r="I3">
            <v>6</v>
          </cell>
          <cell r="J3">
            <v>7</v>
          </cell>
          <cell r="K3">
            <v>8</v>
          </cell>
          <cell r="L3">
            <v>9</v>
          </cell>
          <cell r="M3">
            <v>10</v>
          </cell>
          <cell r="N3">
            <v>11</v>
          </cell>
          <cell r="O3">
            <v>12</v>
          </cell>
        </row>
        <row r="4">
          <cell r="A4" t="str">
            <v>T-KAP</v>
          </cell>
          <cell r="B4">
            <v>3011</v>
          </cell>
          <cell r="C4" t="str">
            <v>Förvaltningsintäkter, momspl.</v>
          </cell>
          <cell r="D4">
            <v>259.7</v>
          </cell>
          <cell r="E4">
            <v>490</v>
          </cell>
          <cell r="F4">
            <v>7.8</v>
          </cell>
          <cell r="G4">
            <v>3.3</v>
          </cell>
          <cell r="H4">
            <v>42.8</v>
          </cell>
          <cell r="I4">
            <v>56.3</v>
          </cell>
          <cell r="J4">
            <v>969.1</v>
          </cell>
          <cell r="K4">
            <v>0</v>
          </cell>
          <cell r="L4">
            <v>-75</v>
          </cell>
          <cell r="M4">
            <v>0</v>
          </cell>
          <cell r="N4">
            <v>0</v>
          </cell>
          <cell r="O4">
            <v>0</v>
          </cell>
        </row>
        <row r="5">
          <cell r="B5" t="str">
            <v>3011 Totalt</v>
          </cell>
          <cell r="D5">
            <v>259.7</v>
          </cell>
          <cell r="E5">
            <v>490</v>
          </cell>
          <cell r="F5">
            <v>7.8</v>
          </cell>
          <cell r="G5">
            <v>3.3</v>
          </cell>
          <cell r="H5">
            <v>42.8</v>
          </cell>
          <cell r="I5">
            <v>56.3</v>
          </cell>
          <cell r="J5">
            <v>969.1</v>
          </cell>
          <cell r="K5">
            <v>0</v>
          </cell>
          <cell r="L5">
            <v>-75</v>
          </cell>
          <cell r="O5">
            <v>0</v>
          </cell>
        </row>
        <row r="6">
          <cell r="A6" t="str">
            <v>T-KAP</v>
          </cell>
          <cell r="B6">
            <v>3016</v>
          </cell>
          <cell r="C6" t="str">
            <v>CMI Insurance, provisioner</v>
          </cell>
          <cell r="D6">
            <v>0.1</v>
          </cell>
          <cell r="E6">
            <v>0</v>
          </cell>
          <cell r="F6">
            <v>0</v>
          </cell>
          <cell r="G6">
            <v>6.6</v>
          </cell>
          <cell r="H6">
            <v>16.2</v>
          </cell>
          <cell r="I6">
            <v>5</v>
          </cell>
          <cell r="J6">
            <v>0</v>
          </cell>
          <cell r="K6">
            <v>2.8</v>
          </cell>
          <cell r="L6">
            <v>0</v>
          </cell>
          <cell r="M6">
            <v>0</v>
          </cell>
          <cell r="N6">
            <v>0</v>
          </cell>
          <cell r="O6">
            <v>0</v>
          </cell>
        </row>
        <row r="7">
          <cell r="B7" t="str">
            <v>3016 Totalt</v>
          </cell>
          <cell r="D7">
            <v>0.1</v>
          </cell>
          <cell r="E7">
            <v>0</v>
          </cell>
          <cell r="F7">
            <v>0</v>
          </cell>
          <cell r="G7">
            <v>6.6</v>
          </cell>
          <cell r="H7">
            <v>16.2</v>
          </cell>
          <cell r="I7">
            <v>5</v>
          </cell>
          <cell r="J7">
            <v>0</v>
          </cell>
          <cell r="K7">
            <v>2.8</v>
          </cell>
          <cell r="L7">
            <v>0</v>
          </cell>
          <cell r="O7">
            <v>0</v>
          </cell>
        </row>
        <row r="8">
          <cell r="A8" t="str">
            <v>T-KAP</v>
          </cell>
          <cell r="B8">
            <v>3017</v>
          </cell>
          <cell r="C8" t="str">
            <v>Lombard, provisioner</v>
          </cell>
          <cell r="D8">
            <v>60.5</v>
          </cell>
          <cell r="E8">
            <v>21.1</v>
          </cell>
          <cell r="F8">
            <v>37.4</v>
          </cell>
          <cell r="G8">
            <v>37.5</v>
          </cell>
          <cell r="H8">
            <v>69.400000000000006</v>
          </cell>
          <cell r="I8">
            <v>37.700000000000003</v>
          </cell>
          <cell r="J8">
            <v>38.4</v>
          </cell>
          <cell r="K8">
            <v>69.099999999999994</v>
          </cell>
          <cell r="L8">
            <v>37.9</v>
          </cell>
          <cell r="M8">
            <v>0</v>
          </cell>
          <cell r="N8">
            <v>0</v>
          </cell>
          <cell r="O8">
            <v>0</v>
          </cell>
        </row>
        <row r="9">
          <cell r="B9" t="str">
            <v>3017 Totalt</v>
          </cell>
          <cell r="D9">
            <v>60.5</v>
          </cell>
          <cell r="E9">
            <v>21.1</v>
          </cell>
          <cell r="F9">
            <v>37.4</v>
          </cell>
          <cell r="G9">
            <v>37.5</v>
          </cell>
          <cell r="H9">
            <v>69.400000000000006</v>
          </cell>
          <cell r="I9">
            <v>37.700000000000003</v>
          </cell>
          <cell r="J9">
            <v>38.4</v>
          </cell>
          <cell r="K9">
            <v>69.099999999999994</v>
          </cell>
          <cell r="L9">
            <v>37.9</v>
          </cell>
          <cell r="O9">
            <v>0</v>
          </cell>
        </row>
        <row r="10">
          <cell r="A10" t="str">
            <v>T-KAP</v>
          </cell>
          <cell r="B10">
            <v>3018</v>
          </cell>
          <cell r="C10" t="str">
            <v>Merrill Lynch, Börsobligation</v>
          </cell>
          <cell r="D10">
            <v>0</v>
          </cell>
          <cell r="E10">
            <v>0</v>
          </cell>
          <cell r="F10">
            <v>0</v>
          </cell>
          <cell r="G10">
            <v>1215.4000000000001</v>
          </cell>
          <cell r="H10">
            <v>0</v>
          </cell>
          <cell r="I10">
            <v>4490.5</v>
          </cell>
          <cell r="J10">
            <v>0</v>
          </cell>
          <cell r="K10">
            <v>0</v>
          </cell>
          <cell r="L10">
            <v>0</v>
          </cell>
          <cell r="M10">
            <v>0</v>
          </cell>
          <cell r="N10">
            <v>0</v>
          </cell>
          <cell r="O10">
            <v>0</v>
          </cell>
        </row>
        <row r="11">
          <cell r="B11" t="str">
            <v>3018 Totalt</v>
          </cell>
          <cell r="D11">
            <v>0</v>
          </cell>
          <cell r="E11">
            <v>0</v>
          </cell>
          <cell r="F11">
            <v>0</v>
          </cell>
          <cell r="G11">
            <v>1215.4000000000001</v>
          </cell>
          <cell r="H11">
            <v>0</v>
          </cell>
          <cell r="I11">
            <v>4490.5</v>
          </cell>
          <cell r="J11">
            <v>0</v>
          </cell>
          <cell r="K11">
            <v>0</v>
          </cell>
          <cell r="L11">
            <v>0</v>
          </cell>
          <cell r="O11">
            <v>0</v>
          </cell>
        </row>
        <row r="12">
          <cell r="A12" t="str">
            <v>T-KAP</v>
          </cell>
          <cell r="B12">
            <v>3019</v>
          </cell>
          <cell r="C12" t="str">
            <v>Bankers Trust, börsobligation</v>
          </cell>
          <cell r="D12">
            <v>614.5</v>
          </cell>
          <cell r="E12">
            <v>469.8</v>
          </cell>
          <cell r="F12">
            <v>0</v>
          </cell>
          <cell r="G12">
            <v>0</v>
          </cell>
          <cell r="H12">
            <v>0</v>
          </cell>
          <cell r="I12">
            <v>0</v>
          </cell>
          <cell r="J12">
            <v>0</v>
          </cell>
          <cell r="K12">
            <v>0</v>
          </cell>
          <cell r="L12">
            <v>0</v>
          </cell>
          <cell r="M12">
            <v>0</v>
          </cell>
          <cell r="N12">
            <v>0</v>
          </cell>
          <cell r="O12">
            <v>0</v>
          </cell>
        </row>
        <row r="13">
          <cell r="B13" t="str">
            <v>3019 Totalt</v>
          </cell>
          <cell r="D13">
            <v>614.5</v>
          </cell>
          <cell r="E13">
            <v>469.8</v>
          </cell>
          <cell r="F13">
            <v>0</v>
          </cell>
          <cell r="G13">
            <v>0</v>
          </cell>
          <cell r="H13">
            <v>0</v>
          </cell>
          <cell r="I13">
            <v>0</v>
          </cell>
          <cell r="J13">
            <v>0</v>
          </cell>
          <cell r="K13">
            <v>0</v>
          </cell>
          <cell r="L13">
            <v>0</v>
          </cell>
          <cell r="O13">
            <v>0</v>
          </cell>
        </row>
        <row r="14">
          <cell r="A14" t="str">
            <v>TAB</v>
          </cell>
          <cell r="B14">
            <v>3026</v>
          </cell>
          <cell r="C14" t="str">
            <v>Courtage Skandiabanken</v>
          </cell>
          <cell r="D14">
            <v>122.7</v>
          </cell>
          <cell r="E14">
            <v>87.9</v>
          </cell>
          <cell r="F14">
            <v>82.6</v>
          </cell>
          <cell r="G14">
            <v>78.5</v>
          </cell>
          <cell r="H14">
            <v>122.9</v>
          </cell>
          <cell r="I14">
            <v>93.1</v>
          </cell>
          <cell r="J14">
            <v>0</v>
          </cell>
          <cell r="K14">
            <v>126.5</v>
          </cell>
          <cell r="L14">
            <v>72.2</v>
          </cell>
          <cell r="M14">
            <v>0</v>
          </cell>
          <cell r="N14">
            <v>0</v>
          </cell>
          <cell r="O14">
            <v>0</v>
          </cell>
        </row>
        <row r="15">
          <cell r="B15" t="str">
            <v>3026 Totalt</v>
          </cell>
          <cell r="D15">
            <v>122.7</v>
          </cell>
          <cell r="E15">
            <v>87.9</v>
          </cell>
          <cell r="F15">
            <v>82.6</v>
          </cell>
          <cell r="G15">
            <v>78.5</v>
          </cell>
          <cell r="H15">
            <v>122.9</v>
          </cell>
          <cell r="I15">
            <v>93.1</v>
          </cell>
          <cell r="J15">
            <v>0</v>
          </cell>
          <cell r="K15">
            <v>126.5</v>
          </cell>
          <cell r="L15">
            <v>72.2</v>
          </cell>
          <cell r="O15">
            <v>0</v>
          </cell>
        </row>
        <row r="16">
          <cell r="A16" t="str">
            <v>T-FOND</v>
          </cell>
          <cell r="B16">
            <v>3113</v>
          </cell>
          <cell r="C16" t="str">
            <v>Förvaltning Tillväxtfond</v>
          </cell>
          <cell r="D16">
            <v>323.10000000000002</v>
          </cell>
          <cell r="E16">
            <v>362.1</v>
          </cell>
          <cell r="F16">
            <v>388.9</v>
          </cell>
          <cell r="G16">
            <v>425.4</v>
          </cell>
          <cell r="H16">
            <v>449.2</v>
          </cell>
          <cell r="I16">
            <v>450.2</v>
          </cell>
          <cell r="J16">
            <v>468.3</v>
          </cell>
          <cell r="K16">
            <v>479.4</v>
          </cell>
          <cell r="L16">
            <v>535.5</v>
          </cell>
          <cell r="M16">
            <v>0</v>
          </cell>
          <cell r="N16">
            <v>0</v>
          </cell>
          <cell r="O16">
            <v>0</v>
          </cell>
        </row>
        <row r="17">
          <cell r="B17" t="str">
            <v>3113 Totalt</v>
          </cell>
          <cell r="D17">
            <v>323.10000000000002</v>
          </cell>
          <cell r="E17">
            <v>362.1</v>
          </cell>
          <cell r="F17">
            <v>388.9</v>
          </cell>
          <cell r="G17">
            <v>425.4</v>
          </cell>
          <cell r="H17">
            <v>449.2</v>
          </cell>
          <cell r="I17">
            <v>450.2</v>
          </cell>
          <cell r="J17">
            <v>468.3</v>
          </cell>
          <cell r="K17">
            <v>479.4</v>
          </cell>
          <cell r="L17">
            <v>535.5</v>
          </cell>
          <cell r="O17">
            <v>0</v>
          </cell>
        </row>
        <row r="18">
          <cell r="A18" t="str">
            <v>T-FOND</v>
          </cell>
          <cell r="B18">
            <v>3114</v>
          </cell>
          <cell r="C18" t="str">
            <v>Förvaltning SSVX-fond</v>
          </cell>
          <cell r="D18">
            <v>300.39999999999998</v>
          </cell>
          <cell r="E18">
            <v>297.10000000000002</v>
          </cell>
          <cell r="F18">
            <v>333.2</v>
          </cell>
          <cell r="G18">
            <v>366.3</v>
          </cell>
          <cell r="H18">
            <v>392.8</v>
          </cell>
          <cell r="I18">
            <v>427.8</v>
          </cell>
          <cell r="J18">
            <v>493.5</v>
          </cell>
          <cell r="K18">
            <v>506.7</v>
          </cell>
          <cell r="L18">
            <v>521.79999999999995</v>
          </cell>
          <cell r="M18">
            <v>0</v>
          </cell>
          <cell r="N18">
            <v>0</v>
          </cell>
          <cell r="O18">
            <v>0</v>
          </cell>
        </row>
        <row r="19">
          <cell r="B19" t="str">
            <v>3114 Totalt</v>
          </cell>
          <cell r="D19">
            <v>300.39999999999998</v>
          </cell>
          <cell r="E19">
            <v>297.10000000000002</v>
          </cell>
          <cell r="F19">
            <v>333.2</v>
          </cell>
          <cell r="G19">
            <v>366.3</v>
          </cell>
          <cell r="H19">
            <v>392.8</v>
          </cell>
          <cell r="I19">
            <v>427.8</v>
          </cell>
          <cell r="J19">
            <v>493.5</v>
          </cell>
          <cell r="K19">
            <v>506.7</v>
          </cell>
          <cell r="L19">
            <v>521.79999999999995</v>
          </cell>
          <cell r="O19">
            <v>0</v>
          </cell>
        </row>
        <row r="20">
          <cell r="A20" t="str">
            <v>T-FOND</v>
          </cell>
          <cell r="B20">
            <v>3115</v>
          </cell>
          <cell r="C20" t="str">
            <v>Förvaltning SOBL-fond</v>
          </cell>
          <cell r="D20">
            <v>103.6</v>
          </cell>
          <cell r="E20">
            <v>93.7</v>
          </cell>
          <cell r="F20">
            <v>84.7</v>
          </cell>
          <cell r="G20">
            <v>80.2</v>
          </cell>
          <cell r="H20">
            <v>89.9</v>
          </cell>
          <cell r="I20">
            <v>95.2</v>
          </cell>
          <cell r="J20">
            <v>105.1</v>
          </cell>
          <cell r="K20">
            <v>125.4</v>
          </cell>
          <cell r="L20">
            <v>116.5</v>
          </cell>
          <cell r="M20">
            <v>0</v>
          </cell>
          <cell r="N20">
            <v>0</v>
          </cell>
          <cell r="O20">
            <v>0</v>
          </cell>
        </row>
        <row r="21">
          <cell r="B21" t="str">
            <v>3115 Totalt</v>
          </cell>
          <cell r="D21">
            <v>103.6</v>
          </cell>
          <cell r="E21">
            <v>93.7</v>
          </cell>
          <cell r="F21">
            <v>84.7</v>
          </cell>
          <cell r="G21">
            <v>80.2</v>
          </cell>
          <cell r="H21">
            <v>89.9</v>
          </cell>
          <cell r="I21">
            <v>95.2</v>
          </cell>
          <cell r="J21">
            <v>105.1</v>
          </cell>
          <cell r="K21">
            <v>125.4</v>
          </cell>
          <cell r="L21">
            <v>116.5</v>
          </cell>
          <cell r="O21">
            <v>0</v>
          </cell>
        </row>
        <row r="22">
          <cell r="A22" t="str">
            <v>TAB</v>
          </cell>
          <cell r="B22">
            <v>3611</v>
          </cell>
          <cell r="C22" t="str">
            <v>Intern fakturering T-FOND</v>
          </cell>
          <cell r="D22">
            <v>42</v>
          </cell>
          <cell r="E22">
            <v>42</v>
          </cell>
          <cell r="F22">
            <v>42</v>
          </cell>
          <cell r="G22">
            <v>42</v>
          </cell>
          <cell r="H22">
            <v>42</v>
          </cell>
          <cell r="I22">
            <v>42</v>
          </cell>
          <cell r="J22">
            <v>42</v>
          </cell>
          <cell r="K22">
            <v>42</v>
          </cell>
          <cell r="L22">
            <v>42</v>
          </cell>
          <cell r="M22">
            <v>0</v>
          </cell>
          <cell r="N22">
            <v>0</v>
          </cell>
          <cell r="O22">
            <v>0</v>
          </cell>
        </row>
        <row r="23">
          <cell r="B23" t="str">
            <v>3611 Totalt</v>
          </cell>
          <cell r="D23">
            <v>42</v>
          </cell>
          <cell r="E23">
            <v>42</v>
          </cell>
          <cell r="F23">
            <v>42</v>
          </cell>
          <cell r="G23">
            <v>42</v>
          </cell>
          <cell r="H23">
            <v>42</v>
          </cell>
          <cell r="I23">
            <v>42</v>
          </cell>
          <cell r="J23">
            <v>42</v>
          </cell>
          <cell r="K23">
            <v>42</v>
          </cell>
          <cell r="L23">
            <v>42</v>
          </cell>
          <cell r="O23">
            <v>0</v>
          </cell>
        </row>
        <row r="24">
          <cell r="A24" t="str">
            <v>TAB</v>
          </cell>
          <cell r="B24">
            <v>3612</v>
          </cell>
          <cell r="C24" t="str">
            <v>Intern fakturering T-KAP</v>
          </cell>
          <cell r="D24">
            <v>42</v>
          </cell>
          <cell r="E24">
            <v>42</v>
          </cell>
          <cell r="F24">
            <v>42</v>
          </cell>
          <cell r="G24">
            <v>42</v>
          </cell>
          <cell r="H24">
            <v>42</v>
          </cell>
          <cell r="I24">
            <v>42</v>
          </cell>
          <cell r="J24">
            <v>42</v>
          </cell>
          <cell r="K24">
            <v>42</v>
          </cell>
          <cell r="L24">
            <v>42</v>
          </cell>
          <cell r="M24">
            <v>0</v>
          </cell>
          <cell r="N24">
            <v>0</v>
          </cell>
          <cell r="O24">
            <v>0</v>
          </cell>
        </row>
        <row r="25">
          <cell r="B25" t="str">
            <v>3612 Totalt</v>
          </cell>
          <cell r="D25">
            <v>42</v>
          </cell>
          <cell r="E25">
            <v>42</v>
          </cell>
          <cell r="F25">
            <v>42</v>
          </cell>
          <cell r="G25">
            <v>42</v>
          </cell>
          <cell r="H25">
            <v>42</v>
          </cell>
          <cell r="I25">
            <v>42</v>
          </cell>
          <cell r="J25">
            <v>42</v>
          </cell>
          <cell r="K25">
            <v>42</v>
          </cell>
          <cell r="L25">
            <v>42</v>
          </cell>
          <cell r="O25">
            <v>0</v>
          </cell>
        </row>
        <row r="26">
          <cell r="A26" t="str">
            <v>T-FOND</v>
          </cell>
          <cell r="B26">
            <v>3613</v>
          </cell>
          <cell r="C26" t="str">
            <v>Intern fakturering, Oy Trevise</v>
          </cell>
          <cell r="D26">
            <v>155</v>
          </cell>
          <cell r="E26">
            <v>155</v>
          </cell>
          <cell r="F26">
            <v>107.1</v>
          </cell>
          <cell r="G26">
            <v>135.30000000000001</v>
          </cell>
          <cell r="H26">
            <v>114.7</v>
          </cell>
          <cell r="I26">
            <v>101.6</v>
          </cell>
          <cell r="J26">
            <v>94.9</v>
          </cell>
          <cell r="K26">
            <v>104.1</v>
          </cell>
          <cell r="L26">
            <v>0</v>
          </cell>
          <cell r="M26">
            <v>0</v>
          </cell>
          <cell r="N26">
            <v>0</v>
          </cell>
          <cell r="O26">
            <v>0</v>
          </cell>
        </row>
        <row r="27">
          <cell r="B27" t="str">
            <v>3613 Totalt</v>
          </cell>
          <cell r="D27">
            <v>155</v>
          </cell>
          <cell r="E27">
            <v>155</v>
          </cell>
          <cell r="F27">
            <v>107.1</v>
          </cell>
          <cell r="G27">
            <v>135.30000000000001</v>
          </cell>
          <cell r="H27">
            <v>114.7</v>
          </cell>
          <cell r="I27">
            <v>101.6</v>
          </cell>
          <cell r="J27">
            <v>94.9</v>
          </cell>
          <cell r="K27">
            <v>104.1</v>
          </cell>
          <cell r="L27">
            <v>0</v>
          </cell>
          <cell r="O27">
            <v>0</v>
          </cell>
        </row>
        <row r="28">
          <cell r="A28" t="str">
            <v>TAB</v>
          </cell>
          <cell r="B28">
            <v>3780</v>
          </cell>
          <cell r="C28" t="str">
            <v>Öresutjämning</v>
          </cell>
          <cell r="D28">
            <v>0</v>
          </cell>
          <cell r="E28">
            <v>0</v>
          </cell>
          <cell r="F28">
            <v>0</v>
          </cell>
          <cell r="G28">
            <v>0</v>
          </cell>
          <cell r="H28">
            <v>0</v>
          </cell>
          <cell r="I28">
            <v>0</v>
          </cell>
          <cell r="J28">
            <v>0</v>
          </cell>
          <cell r="K28">
            <v>0</v>
          </cell>
          <cell r="L28">
            <v>0</v>
          </cell>
          <cell r="M28">
            <v>0</v>
          </cell>
          <cell r="N28">
            <v>0</v>
          </cell>
          <cell r="O28">
            <v>0</v>
          </cell>
        </row>
        <row r="29">
          <cell r="A29" t="str">
            <v>T-KAP</v>
          </cell>
          <cell r="B29">
            <v>3780</v>
          </cell>
          <cell r="C29" t="str">
            <v>Öresutjämning</v>
          </cell>
          <cell r="D29">
            <v>0</v>
          </cell>
          <cell r="E29">
            <v>0</v>
          </cell>
          <cell r="F29">
            <v>0</v>
          </cell>
          <cell r="G29">
            <v>0</v>
          </cell>
          <cell r="H29">
            <v>0</v>
          </cell>
          <cell r="I29">
            <v>0</v>
          </cell>
          <cell r="J29">
            <v>0</v>
          </cell>
          <cell r="K29">
            <v>0</v>
          </cell>
          <cell r="L29">
            <v>0</v>
          </cell>
          <cell r="M29">
            <v>0</v>
          </cell>
          <cell r="N29">
            <v>0</v>
          </cell>
          <cell r="O29">
            <v>0</v>
          </cell>
        </row>
        <row r="30">
          <cell r="A30" t="str">
            <v>T-FOND</v>
          </cell>
          <cell r="B30">
            <v>3780</v>
          </cell>
          <cell r="C30" t="str">
            <v>Öresutjämning</v>
          </cell>
          <cell r="D30">
            <v>0</v>
          </cell>
          <cell r="E30">
            <v>0</v>
          </cell>
          <cell r="F30">
            <v>0</v>
          </cell>
          <cell r="G30">
            <v>0</v>
          </cell>
          <cell r="H30">
            <v>0</v>
          </cell>
          <cell r="I30">
            <v>0</v>
          </cell>
          <cell r="J30">
            <v>0</v>
          </cell>
          <cell r="K30">
            <v>0</v>
          </cell>
          <cell r="L30">
            <v>0</v>
          </cell>
          <cell r="M30">
            <v>0</v>
          </cell>
          <cell r="N30">
            <v>0</v>
          </cell>
          <cell r="O30">
            <v>0</v>
          </cell>
        </row>
        <row r="31">
          <cell r="B31" t="str">
            <v>3780 Totalt</v>
          </cell>
          <cell r="D31">
            <v>0</v>
          </cell>
          <cell r="E31">
            <v>0</v>
          </cell>
          <cell r="F31">
            <v>0</v>
          </cell>
          <cell r="G31">
            <v>0</v>
          </cell>
          <cell r="H31">
            <v>0</v>
          </cell>
          <cell r="I31">
            <v>0</v>
          </cell>
          <cell r="J31">
            <v>0</v>
          </cell>
          <cell r="K31">
            <v>0</v>
          </cell>
          <cell r="L31">
            <v>0</v>
          </cell>
          <cell r="O31">
            <v>0</v>
          </cell>
        </row>
        <row r="32">
          <cell r="A32" t="str">
            <v>TAB</v>
          </cell>
          <cell r="B32">
            <v>5210</v>
          </cell>
          <cell r="C32" t="str">
            <v>Lön företagsledare</v>
          </cell>
          <cell r="D32">
            <v>-58.5</v>
          </cell>
          <cell r="E32">
            <v>-58.5</v>
          </cell>
          <cell r="F32">
            <v>-58.5</v>
          </cell>
          <cell r="G32">
            <v>-58.5</v>
          </cell>
          <cell r="H32">
            <v>-58.5</v>
          </cell>
          <cell r="I32">
            <v>-58.5</v>
          </cell>
          <cell r="J32">
            <v>-70</v>
          </cell>
          <cell r="K32">
            <v>-70</v>
          </cell>
          <cell r="L32">
            <v>-64.099999999999994</v>
          </cell>
          <cell r="M32">
            <v>0</v>
          </cell>
          <cell r="N32">
            <v>0</v>
          </cell>
          <cell r="O32">
            <v>0</v>
          </cell>
        </row>
        <row r="33">
          <cell r="A33" t="str">
            <v>T-KAP</v>
          </cell>
          <cell r="B33">
            <v>5210</v>
          </cell>
          <cell r="C33" t="str">
            <v>Lön företagsledare</v>
          </cell>
          <cell r="D33">
            <v>-53.5</v>
          </cell>
          <cell r="E33">
            <v>-53.5</v>
          </cell>
          <cell r="F33">
            <v>-248.5</v>
          </cell>
          <cell r="G33">
            <v>-118.5</v>
          </cell>
          <cell r="H33">
            <v>-118.5</v>
          </cell>
          <cell r="I33">
            <v>-243.5</v>
          </cell>
          <cell r="J33">
            <v>0</v>
          </cell>
          <cell r="K33">
            <v>-125</v>
          </cell>
          <cell r="L33">
            <v>-120.8</v>
          </cell>
          <cell r="M33">
            <v>0</v>
          </cell>
          <cell r="N33">
            <v>0</v>
          </cell>
          <cell r="O33">
            <v>0</v>
          </cell>
        </row>
        <row r="34">
          <cell r="A34" t="str">
            <v>T-FOND</v>
          </cell>
          <cell r="B34">
            <v>5210</v>
          </cell>
          <cell r="C34" t="str">
            <v>Lön företagsledare</v>
          </cell>
          <cell r="D34">
            <v>-103.5</v>
          </cell>
          <cell r="E34">
            <v>-103.5</v>
          </cell>
          <cell r="F34">
            <v>-103.5</v>
          </cell>
          <cell r="G34">
            <v>-103.5</v>
          </cell>
          <cell r="H34">
            <v>-103.5</v>
          </cell>
          <cell r="I34">
            <v>-103.5</v>
          </cell>
          <cell r="J34">
            <v>-112.5</v>
          </cell>
          <cell r="K34">
            <v>-112.5</v>
          </cell>
          <cell r="L34">
            <v>-112.5</v>
          </cell>
          <cell r="M34">
            <v>0</v>
          </cell>
          <cell r="N34">
            <v>0</v>
          </cell>
          <cell r="O34">
            <v>0</v>
          </cell>
        </row>
        <row r="35">
          <cell r="B35" t="str">
            <v>5210 Totalt</v>
          </cell>
          <cell r="D35">
            <v>-215.5</v>
          </cell>
          <cell r="E35">
            <v>-215.5</v>
          </cell>
          <cell r="F35">
            <v>-410.5</v>
          </cell>
          <cell r="G35">
            <v>-280.5</v>
          </cell>
          <cell r="H35">
            <v>-280.5</v>
          </cell>
          <cell r="I35">
            <v>-405.5</v>
          </cell>
          <cell r="J35">
            <v>-182.5</v>
          </cell>
          <cell r="K35">
            <v>-307.5</v>
          </cell>
          <cell r="L35">
            <v>-297.39999999999998</v>
          </cell>
          <cell r="O35">
            <v>0</v>
          </cell>
        </row>
        <row r="36">
          <cell r="A36" t="str">
            <v>TAB</v>
          </cell>
          <cell r="B36">
            <v>5220</v>
          </cell>
          <cell r="C36" t="str">
            <v>Löner tjänstemän</v>
          </cell>
          <cell r="D36">
            <v>-49</v>
          </cell>
          <cell r="E36">
            <v>-54</v>
          </cell>
          <cell r="F36">
            <v>-51.5</v>
          </cell>
          <cell r="G36">
            <v>-27.2</v>
          </cell>
          <cell r="H36">
            <v>-35</v>
          </cell>
          <cell r="I36">
            <v>-35</v>
          </cell>
          <cell r="J36">
            <v>-35</v>
          </cell>
          <cell r="K36">
            <v>-35</v>
          </cell>
          <cell r="L36">
            <v>-35</v>
          </cell>
          <cell r="M36">
            <v>0</v>
          </cell>
          <cell r="N36">
            <v>0</v>
          </cell>
          <cell r="O36">
            <v>0</v>
          </cell>
        </row>
        <row r="37">
          <cell r="A37" t="str">
            <v>T-KAP</v>
          </cell>
          <cell r="B37">
            <v>5220</v>
          </cell>
          <cell r="C37" t="str">
            <v>Löner tjänstemän</v>
          </cell>
          <cell r="D37">
            <v>-373.6</v>
          </cell>
          <cell r="E37">
            <v>-107.7</v>
          </cell>
          <cell r="F37">
            <v>-106.9</v>
          </cell>
          <cell r="G37">
            <v>-125.4</v>
          </cell>
          <cell r="H37">
            <v>-116.8</v>
          </cell>
          <cell r="I37">
            <v>-237.2</v>
          </cell>
          <cell r="J37">
            <v>0</v>
          </cell>
          <cell r="K37">
            <v>-166.2</v>
          </cell>
          <cell r="L37">
            <v>-111.5</v>
          </cell>
          <cell r="M37">
            <v>0</v>
          </cell>
          <cell r="N37">
            <v>0</v>
          </cell>
          <cell r="O37">
            <v>0</v>
          </cell>
        </row>
        <row r="38">
          <cell r="A38" t="str">
            <v>T-FOND</v>
          </cell>
          <cell r="B38">
            <v>5220</v>
          </cell>
          <cell r="C38" t="str">
            <v>Löner tjänstemän</v>
          </cell>
          <cell r="D38">
            <v>-141.5</v>
          </cell>
          <cell r="E38">
            <v>-145.5</v>
          </cell>
          <cell r="F38">
            <v>-141.6</v>
          </cell>
          <cell r="G38">
            <v>-141.6</v>
          </cell>
          <cell r="H38">
            <v>-144.5</v>
          </cell>
          <cell r="I38">
            <v>-140.6</v>
          </cell>
          <cell r="J38">
            <v>-143.6</v>
          </cell>
          <cell r="K38">
            <v>-146.69999999999999</v>
          </cell>
          <cell r="L38">
            <v>-154.5</v>
          </cell>
          <cell r="M38">
            <v>0</v>
          </cell>
          <cell r="N38">
            <v>0</v>
          </cell>
          <cell r="O38">
            <v>0</v>
          </cell>
        </row>
        <row r="39">
          <cell r="B39" t="str">
            <v>5220 Totalt</v>
          </cell>
          <cell r="D39">
            <v>-564.1</v>
          </cell>
          <cell r="E39">
            <v>-307.2</v>
          </cell>
          <cell r="F39">
            <v>-300</v>
          </cell>
          <cell r="G39">
            <v>-294.2</v>
          </cell>
          <cell r="H39">
            <v>-296.3</v>
          </cell>
          <cell r="I39">
            <v>-412.79999999999995</v>
          </cell>
          <cell r="J39">
            <v>-178.6</v>
          </cell>
          <cell r="K39">
            <v>-347.9</v>
          </cell>
          <cell r="L39">
            <v>-301</v>
          </cell>
          <cell r="O39">
            <v>0</v>
          </cell>
        </row>
        <row r="40">
          <cell r="A40" t="str">
            <v>T-KAP</v>
          </cell>
          <cell r="B40">
            <v>5221</v>
          </cell>
          <cell r="C40" t="str">
            <v>Löner, provision</v>
          </cell>
          <cell r="D40">
            <v>-21.3</v>
          </cell>
          <cell r="E40">
            <v>0</v>
          </cell>
          <cell r="F40">
            <v>0</v>
          </cell>
          <cell r="G40">
            <v>-8.9</v>
          </cell>
          <cell r="H40">
            <v>0</v>
          </cell>
          <cell r="I40">
            <v>0</v>
          </cell>
          <cell r="J40">
            <v>0</v>
          </cell>
          <cell r="K40">
            <v>0</v>
          </cell>
          <cell r="L40">
            <v>0</v>
          </cell>
          <cell r="M40">
            <v>0</v>
          </cell>
          <cell r="N40">
            <v>0</v>
          </cell>
          <cell r="O40">
            <v>0</v>
          </cell>
        </row>
        <row r="41">
          <cell r="B41" t="str">
            <v>5221 Totalt</v>
          </cell>
          <cell r="D41">
            <v>-21.3</v>
          </cell>
          <cell r="E41">
            <v>0</v>
          </cell>
          <cell r="F41">
            <v>0</v>
          </cell>
          <cell r="G41">
            <v>-8.9</v>
          </cell>
          <cell r="H41">
            <v>0</v>
          </cell>
          <cell r="I41">
            <v>0</v>
          </cell>
          <cell r="J41">
            <v>0</v>
          </cell>
          <cell r="K41">
            <v>0</v>
          </cell>
          <cell r="L41">
            <v>0</v>
          </cell>
          <cell r="O41">
            <v>0</v>
          </cell>
        </row>
        <row r="42">
          <cell r="A42" t="str">
            <v>T-KAP</v>
          </cell>
          <cell r="B42">
            <v>5224</v>
          </cell>
          <cell r="C42" t="str">
            <v>Löner, tillfälliga</v>
          </cell>
          <cell r="D42">
            <v>-0.7</v>
          </cell>
          <cell r="E42">
            <v>0</v>
          </cell>
          <cell r="F42">
            <v>0</v>
          </cell>
          <cell r="G42">
            <v>0</v>
          </cell>
          <cell r="H42">
            <v>0</v>
          </cell>
          <cell r="I42">
            <v>0</v>
          </cell>
          <cell r="J42">
            <v>0</v>
          </cell>
          <cell r="K42">
            <v>0</v>
          </cell>
          <cell r="L42">
            <v>-4.5</v>
          </cell>
          <cell r="M42">
            <v>0</v>
          </cell>
          <cell r="N42">
            <v>0</v>
          </cell>
          <cell r="O42">
            <v>0</v>
          </cell>
        </row>
        <row r="43">
          <cell r="B43" t="str">
            <v>5224 Totalt</v>
          </cell>
          <cell r="D43">
            <v>-0.7</v>
          </cell>
          <cell r="E43">
            <v>0</v>
          </cell>
          <cell r="F43">
            <v>0</v>
          </cell>
          <cell r="G43">
            <v>0</v>
          </cell>
          <cell r="H43">
            <v>0</v>
          </cell>
          <cell r="I43">
            <v>0</v>
          </cell>
          <cell r="J43">
            <v>0</v>
          </cell>
          <cell r="K43">
            <v>0</v>
          </cell>
          <cell r="L43">
            <v>-4.5</v>
          </cell>
          <cell r="O43">
            <v>0</v>
          </cell>
        </row>
        <row r="44">
          <cell r="A44" t="str">
            <v>TAB</v>
          </cell>
          <cell r="B44">
            <v>5405</v>
          </cell>
          <cell r="C44" t="str">
            <v>Förmånsvärde fri bil</v>
          </cell>
          <cell r="D44">
            <v>-5.4</v>
          </cell>
          <cell r="E44">
            <v>-5.4</v>
          </cell>
          <cell r="F44">
            <v>-5.4</v>
          </cell>
          <cell r="G44">
            <v>-5.4</v>
          </cell>
          <cell r="H44">
            <v>-5.4</v>
          </cell>
          <cell r="I44">
            <v>-5.4</v>
          </cell>
          <cell r="J44">
            <v>-5.4</v>
          </cell>
          <cell r="K44">
            <v>-8.8000000000000007</v>
          </cell>
          <cell r="L44">
            <v>-8.8000000000000007</v>
          </cell>
          <cell r="M44">
            <v>0</v>
          </cell>
          <cell r="N44">
            <v>0</v>
          </cell>
          <cell r="O44">
            <v>0</v>
          </cell>
        </row>
        <row r="45">
          <cell r="A45" t="str">
            <v>T-KAP</v>
          </cell>
          <cell r="B45">
            <v>5405</v>
          </cell>
          <cell r="C45" t="str">
            <v>Förmånsvärde fri bil</v>
          </cell>
          <cell r="D45">
            <v>-41.3</v>
          </cell>
          <cell r="E45">
            <v>-11.1</v>
          </cell>
          <cell r="F45">
            <v>-19.100000000000001</v>
          </cell>
          <cell r="G45">
            <v>-19.100000000000001</v>
          </cell>
          <cell r="H45">
            <v>-19.100000000000001</v>
          </cell>
          <cell r="I45">
            <v>-38.200000000000003</v>
          </cell>
          <cell r="J45">
            <v>0</v>
          </cell>
          <cell r="K45">
            <v>-21.5</v>
          </cell>
          <cell r="L45">
            <v>-21.5</v>
          </cell>
          <cell r="M45">
            <v>0</v>
          </cell>
          <cell r="N45">
            <v>0</v>
          </cell>
          <cell r="O45">
            <v>0</v>
          </cell>
        </row>
        <row r="46">
          <cell r="A46" t="str">
            <v>T-FOND</v>
          </cell>
          <cell r="B46">
            <v>5405</v>
          </cell>
          <cell r="C46" t="str">
            <v>Förmånsvärde fri bil</v>
          </cell>
          <cell r="D46">
            <v>-9</v>
          </cell>
          <cell r="E46">
            <v>-9</v>
          </cell>
          <cell r="F46">
            <v>-9</v>
          </cell>
          <cell r="G46">
            <v>-9</v>
          </cell>
          <cell r="H46">
            <v>-9</v>
          </cell>
          <cell r="I46">
            <v>-9</v>
          </cell>
          <cell r="J46">
            <v>-9</v>
          </cell>
          <cell r="K46">
            <v>-12.5</v>
          </cell>
          <cell r="L46">
            <v>-12.5</v>
          </cell>
          <cell r="M46">
            <v>0</v>
          </cell>
          <cell r="N46">
            <v>0</v>
          </cell>
          <cell r="O46">
            <v>0</v>
          </cell>
        </row>
        <row r="47">
          <cell r="B47" t="str">
            <v>5405 Totalt</v>
          </cell>
          <cell r="D47">
            <v>-55.699999999999996</v>
          </cell>
          <cell r="E47">
            <v>-25.5</v>
          </cell>
          <cell r="F47">
            <v>-33.5</v>
          </cell>
          <cell r="G47">
            <v>-33.5</v>
          </cell>
          <cell r="H47">
            <v>-33.5</v>
          </cell>
          <cell r="I47">
            <v>-52.6</v>
          </cell>
          <cell r="J47">
            <v>-14.4</v>
          </cell>
          <cell r="K47">
            <v>-42.8</v>
          </cell>
          <cell r="L47">
            <v>-42.8</v>
          </cell>
          <cell r="O47">
            <v>0</v>
          </cell>
        </row>
        <row r="48">
          <cell r="A48" t="str">
            <v>TAB</v>
          </cell>
          <cell r="B48">
            <v>5499</v>
          </cell>
          <cell r="C48" t="str">
            <v>Korrektivpost förmånsvärde</v>
          </cell>
          <cell r="D48">
            <v>5.4</v>
          </cell>
          <cell r="E48">
            <v>5.4</v>
          </cell>
          <cell r="F48">
            <v>5.4</v>
          </cell>
          <cell r="G48">
            <v>5.4</v>
          </cell>
          <cell r="H48">
            <v>5.4</v>
          </cell>
          <cell r="I48">
            <v>5.4</v>
          </cell>
          <cell r="J48">
            <v>5.4</v>
          </cell>
          <cell r="K48">
            <v>8.8000000000000007</v>
          </cell>
          <cell r="L48">
            <v>8.8000000000000007</v>
          </cell>
          <cell r="M48">
            <v>0</v>
          </cell>
          <cell r="N48">
            <v>0</v>
          </cell>
          <cell r="O48">
            <v>0</v>
          </cell>
        </row>
        <row r="49">
          <cell r="A49" t="str">
            <v>T-KAP</v>
          </cell>
          <cell r="B49">
            <v>5499</v>
          </cell>
          <cell r="C49" t="str">
            <v>Korrektivpost förmånsvärde</v>
          </cell>
          <cell r="D49">
            <v>41.3</v>
          </cell>
          <cell r="E49">
            <v>11.1</v>
          </cell>
          <cell r="F49">
            <v>19.100000000000001</v>
          </cell>
          <cell r="G49">
            <v>19.100000000000001</v>
          </cell>
          <cell r="H49">
            <v>19.100000000000001</v>
          </cell>
          <cell r="I49">
            <v>38.200000000000003</v>
          </cell>
          <cell r="J49">
            <v>0</v>
          </cell>
          <cell r="K49">
            <v>21.5</v>
          </cell>
          <cell r="L49">
            <v>21.5</v>
          </cell>
          <cell r="M49">
            <v>0</v>
          </cell>
          <cell r="N49">
            <v>0</v>
          </cell>
          <cell r="O49">
            <v>0</v>
          </cell>
        </row>
        <row r="50">
          <cell r="A50" t="str">
            <v>T-FOND</v>
          </cell>
          <cell r="B50">
            <v>5499</v>
          </cell>
          <cell r="C50" t="str">
            <v>Korrektivpost förmånsvärde</v>
          </cell>
          <cell r="D50">
            <v>9</v>
          </cell>
          <cell r="E50">
            <v>9</v>
          </cell>
          <cell r="F50">
            <v>9</v>
          </cell>
          <cell r="G50">
            <v>9</v>
          </cell>
          <cell r="H50">
            <v>9</v>
          </cell>
          <cell r="I50">
            <v>9</v>
          </cell>
          <cell r="J50">
            <v>9</v>
          </cell>
          <cell r="K50">
            <v>12.5</v>
          </cell>
          <cell r="L50">
            <v>12.5</v>
          </cell>
          <cell r="M50">
            <v>0</v>
          </cell>
          <cell r="N50">
            <v>0</v>
          </cell>
          <cell r="O50">
            <v>0</v>
          </cell>
        </row>
        <row r="51">
          <cell r="B51" t="str">
            <v>5499 Totalt</v>
          </cell>
          <cell r="D51">
            <v>55.699999999999996</v>
          </cell>
          <cell r="E51">
            <v>25.5</v>
          </cell>
          <cell r="F51">
            <v>33.5</v>
          </cell>
          <cell r="G51">
            <v>33.5</v>
          </cell>
          <cell r="H51">
            <v>33.5</v>
          </cell>
          <cell r="I51">
            <v>52.6</v>
          </cell>
          <cell r="J51">
            <v>14.4</v>
          </cell>
          <cell r="K51">
            <v>42.8</v>
          </cell>
          <cell r="L51">
            <v>42.8</v>
          </cell>
          <cell r="O51">
            <v>0</v>
          </cell>
        </row>
        <row r="52">
          <cell r="A52" t="str">
            <v>T-KAP</v>
          </cell>
          <cell r="B52">
            <v>5530</v>
          </cell>
          <cell r="C52" t="str">
            <v>Resekostnadsers, skattefri</v>
          </cell>
          <cell r="D52">
            <v>0</v>
          </cell>
          <cell r="E52">
            <v>0</v>
          </cell>
          <cell r="F52">
            <v>0</v>
          </cell>
          <cell r="G52">
            <v>0</v>
          </cell>
          <cell r="H52">
            <v>-1.1000000000000001</v>
          </cell>
          <cell r="I52">
            <v>0</v>
          </cell>
          <cell r="J52">
            <v>0</v>
          </cell>
          <cell r="K52">
            <v>0</v>
          </cell>
          <cell r="L52">
            <v>0</v>
          </cell>
          <cell r="M52">
            <v>0</v>
          </cell>
          <cell r="N52">
            <v>0</v>
          </cell>
          <cell r="O52">
            <v>0</v>
          </cell>
        </row>
        <row r="53">
          <cell r="B53" t="str">
            <v>5530 Totalt</v>
          </cell>
          <cell r="D53">
            <v>0</v>
          </cell>
          <cell r="E53">
            <v>0</v>
          </cell>
          <cell r="F53">
            <v>0</v>
          </cell>
          <cell r="G53">
            <v>0</v>
          </cell>
          <cell r="H53">
            <v>-1.1000000000000001</v>
          </cell>
          <cell r="I53">
            <v>0</v>
          </cell>
          <cell r="J53">
            <v>0</v>
          </cell>
          <cell r="K53">
            <v>0</v>
          </cell>
          <cell r="L53">
            <v>0</v>
          </cell>
          <cell r="O53">
            <v>0</v>
          </cell>
        </row>
        <row r="54">
          <cell r="A54" t="str">
            <v>T-KAP</v>
          </cell>
          <cell r="B54">
            <v>5590</v>
          </cell>
          <cell r="C54" t="str">
            <v>Telefonersättning</v>
          </cell>
          <cell r="D54">
            <v>-0.2</v>
          </cell>
          <cell r="E54">
            <v>-0.2</v>
          </cell>
          <cell r="F54">
            <v>-0.2</v>
          </cell>
          <cell r="G54">
            <v>-0.2</v>
          </cell>
          <cell r="H54">
            <v>0</v>
          </cell>
          <cell r="I54">
            <v>0</v>
          </cell>
          <cell r="J54">
            <v>0</v>
          </cell>
          <cell r="K54">
            <v>0</v>
          </cell>
          <cell r="L54">
            <v>0</v>
          </cell>
          <cell r="M54">
            <v>0</v>
          </cell>
          <cell r="N54">
            <v>0</v>
          </cell>
          <cell r="O54">
            <v>0</v>
          </cell>
        </row>
        <row r="55">
          <cell r="B55" t="str">
            <v>5590 Totalt</v>
          </cell>
          <cell r="D55">
            <v>-0.2</v>
          </cell>
          <cell r="E55">
            <v>-0.2</v>
          </cell>
          <cell r="F55">
            <v>-0.2</v>
          </cell>
          <cell r="G55">
            <v>-0.2</v>
          </cell>
          <cell r="H55">
            <v>0</v>
          </cell>
          <cell r="I55">
            <v>0</v>
          </cell>
          <cell r="J55">
            <v>0</v>
          </cell>
          <cell r="K55">
            <v>0</v>
          </cell>
          <cell r="L55">
            <v>0</v>
          </cell>
          <cell r="O55">
            <v>0</v>
          </cell>
        </row>
        <row r="56">
          <cell r="A56" t="str">
            <v>TAB</v>
          </cell>
          <cell r="B56">
            <v>5610</v>
          </cell>
          <cell r="C56" t="str">
            <v>Arbetsgivaravgift, kontant</v>
          </cell>
          <cell r="D56">
            <v>-35.5</v>
          </cell>
          <cell r="E56">
            <v>-37.200000000000003</v>
          </cell>
          <cell r="F56">
            <v>-36.4</v>
          </cell>
          <cell r="G56">
            <v>-28.3</v>
          </cell>
          <cell r="H56">
            <v>-30.9</v>
          </cell>
          <cell r="I56">
            <v>-30.9</v>
          </cell>
          <cell r="J56">
            <v>-34.700000000000003</v>
          </cell>
          <cell r="K56">
            <v>-34.700000000000003</v>
          </cell>
          <cell r="L56">
            <v>-32.799999999999997</v>
          </cell>
          <cell r="M56">
            <v>0</v>
          </cell>
          <cell r="N56">
            <v>0</v>
          </cell>
          <cell r="O56">
            <v>0</v>
          </cell>
        </row>
        <row r="57">
          <cell r="A57" t="str">
            <v>T-KAP</v>
          </cell>
          <cell r="B57">
            <v>5610</v>
          </cell>
          <cell r="C57" t="str">
            <v>Arbetsgivaravgift, kontant</v>
          </cell>
          <cell r="D57">
            <v>-148.19999999999999</v>
          </cell>
          <cell r="E57">
            <v>-53.3</v>
          </cell>
          <cell r="F57">
            <v>-117.5</v>
          </cell>
          <cell r="G57">
            <v>-83.6</v>
          </cell>
          <cell r="H57">
            <v>-77.8</v>
          </cell>
          <cell r="I57">
            <v>-158.9</v>
          </cell>
          <cell r="J57">
            <v>0</v>
          </cell>
          <cell r="K57">
            <v>-96.3</v>
          </cell>
          <cell r="L57">
            <v>-78.3</v>
          </cell>
          <cell r="M57">
            <v>0</v>
          </cell>
          <cell r="N57">
            <v>0</v>
          </cell>
          <cell r="O57">
            <v>0</v>
          </cell>
        </row>
        <row r="58">
          <cell r="A58" t="str">
            <v>T-FOND</v>
          </cell>
          <cell r="B58">
            <v>5610</v>
          </cell>
          <cell r="C58" t="str">
            <v>Arbetsgivaravgift, kontant</v>
          </cell>
          <cell r="D58">
            <v>-81</v>
          </cell>
          <cell r="E58">
            <v>-82.3</v>
          </cell>
          <cell r="F58">
            <v>-81</v>
          </cell>
          <cell r="G58">
            <v>-81</v>
          </cell>
          <cell r="H58">
            <v>-82</v>
          </cell>
          <cell r="I58">
            <v>-80.7</v>
          </cell>
          <cell r="J58">
            <v>-84.7</v>
          </cell>
          <cell r="K58">
            <v>-85.7</v>
          </cell>
          <cell r="L58">
            <v>-88.3</v>
          </cell>
          <cell r="M58">
            <v>0</v>
          </cell>
          <cell r="N58">
            <v>0</v>
          </cell>
          <cell r="O58">
            <v>0</v>
          </cell>
        </row>
        <row r="59">
          <cell r="B59" t="str">
            <v>5610 Totalt</v>
          </cell>
          <cell r="D59">
            <v>-264.7</v>
          </cell>
          <cell r="E59">
            <v>-172.8</v>
          </cell>
          <cell r="F59">
            <v>-234.9</v>
          </cell>
          <cell r="G59">
            <v>-192.89999999999998</v>
          </cell>
          <cell r="H59">
            <v>-190.7</v>
          </cell>
          <cell r="I59">
            <v>-270.5</v>
          </cell>
          <cell r="J59">
            <v>-119.4</v>
          </cell>
          <cell r="K59">
            <v>-216.7</v>
          </cell>
          <cell r="L59">
            <v>-199.39999999999998</v>
          </cell>
          <cell r="O59">
            <v>0</v>
          </cell>
        </row>
        <row r="60">
          <cell r="A60" t="str">
            <v>TAB</v>
          </cell>
          <cell r="B60">
            <v>5612</v>
          </cell>
          <cell r="C60" t="str">
            <v>Arbetsgivaravgift, förmåner</v>
          </cell>
          <cell r="D60">
            <v>-1.8</v>
          </cell>
          <cell r="E60">
            <v>-1.8</v>
          </cell>
          <cell r="F60">
            <v>-1.8</v>
          </cell>
          <cell r="G60">
            <v>-1.8</v>
          </cell>
          <cell r="H60">
            <v>-1.8</v>
          </cell>
          <cell r="I60">
            <v>-1.8</v>
          </cell>
          <cell r="J60">
            <v>-1.8</v>
          </cell>
          <cell r="K60">
            <v>-2.9</v>
          </cell>
          <cell r="L60">
            <v>-2.9</v>
          </cell>
          <cell r="M60">
            <v>0</v>
          </cell>
          <cell r="N60">
            <v>0</v>
          </cell>
          <cell r="O60">
            <v>0</v>
          </cell>
        </row>
        <row r="61">
          <cell r="A61" t="str">
            <v>T-KAP</v>
          </cell>
          <cell r="B61">
            <v>5612</v>
          </cell>
          <cell r="C61" t="str">
            <v>Arbetsgivaravgift, förmåner</v>
          </cell>
          <cell r="D61">
            <v>-13.7</v>
          </cell>
          <cell r="E61">
            <v>-3.7</v>
          </cell>
          <cell r="F61">
            <v>-6.3</v>
          </cell>
          <cell r="G61">
            <v>-6.3</v>
          </cell>
          <cell r="H61">
            <v>-6.3</v>
          </cell>
          <cell r="I61">
            <v>-12.6</v>
          </cell>
          <cell r="J61">
            <v>0</v>
          </cell>
          <cell r="K61">
            <v>-7.1</v>
          </cell>
          <cell r="L61">
            <v>-7.1</v>
          </cell>
          <cell r="M61">
            <v>0</v>
          </cell>
          <cell r="N61">
            <v>0</v>
          </cell>
          <cell r="O61">
            <v>0</v>
          </cell>
        </row>
        <row r="62">
          <cell r="A62" t="str">
            <v>T-FOND</v>
          </cell>
          <cell r="B62">
            <v>5612</v>
          </cell>
          <cell r="C62" t="str">
            <v>Arbetsgivaravgift, förmåner</v>
          </cell>
          <cell r="D62">
            <v>-3</v>
          </cell>
          <cell r="E62">
            <v>-3</v>
          </cell>
          <cell r="F62">
            <v>-3</v>
          </cell>
          <cell r="G62">
            <v>-3</v>
          </cell>
          <cell r="H62">
            <v>-3</v>
          </cell>
          <cell r="I62">
            <v>-3</v>
          </cell>
          <cell r="J62">
            <v>-3</v>
          </cell>
          <cell r="K62">
            <v>-4.0999999999999996</v>
          </cell>
          <cell r="L62">
            <v>-4.0999999999999996</v>
          </cell>
          <cell r="M62">
            <v>0</v>
          </cell>
          <cell r="N62">
            <v>0</v>
          </cell>
          <cell r="O62">
            <v>0</v>
          </cell>
        </row>
        <row r="63">
          <cell r="B63" t="str">
            <v>5612 Totalt</v>
          </cell>
          <cell r="D63">
            <v>-18.5</v>
          </cell>
          <cell r="E63">
            <v>-8.5</v>
          </cell>
          <cell r="F63">
            <v>-11.1</v>
          </cell>
          <cell r="G63">
            <v>-11.1</v>
          </cell>
          <cell r="H63">
            <v>-11.1</v>
          </cell>
          <cell r="I63">
            <v>-17.399999999999999</v>
          </cell>
          <cell r="J63">
            <v>-4.8</v>
          </cell>
          <cell r="K63">
            <v>-14.1</v>
          </cell>
          <cell r="L63">
            <v>-14.1</v>
          </cell>
          <cell r="O63">
            <v>0</v>
          </cell>
        </row>
        <row r="64">
          <cell r="A64" t="str">
            <v>TAB</v>
          </cell>
          <cell r="B64">
            <v>5630</v>
          </cell>
          <cell r="C64" t="str">
            <v>Särskild löneskatt, p-förs.</v>
          </cell>
          <cell r="D64">
            <v>-1.7</v>
          </cell>
          <cell r="E64">
            <v>-1.7</v>
          </cell>
          <cell r="F64">
            <v>-1.7</v>
          </cell>
          <cell r="G64">
            <v>-4.5</v>
          </cell>
          <cell r="H64">
            <v>-2.8</v>
          </cell>
          <cell r="I64">
            <v>-2.5</v>
          </cell>
          <cell r="J64">
            <v>-2.6</v>
          </cell>
          <cell r="K64">
            <v>-2.5</v>
          </cell>
          <cell r="L64">
            <v>-2.5</v>
          </cell>
          <cell r="M64">
            <v>0</v>
          </cell>
          <cell r="N64">
            <v>0</v>
          </cell>
          <cell r="O64">
            <v>0</v>
          </cell>
        </row>
        <row r="65">
          <cell r="A65" t="str">
            <v>T-KAP</v>
          </cell>
          <cell r="B65">
            <v>5630</v>
          </cell>
          <cell r="C65" t="str">
            <v>Särskild löneskatt, p-förs.</v>
          </cell>
          <cell r="D65">
            <v>-3.1</v>
          </cell>
          <cell r="E65">
            <v>-3.7</v>
          </cell>
          <cell r="F65">
            <v>-3.7</v>
          </cell>
          <cell r="G65">
            <v>-3.5</v>
          </cell>
          <cell r="H65">
            <v>-3.5</v>
          </cell>
          <cell r="I65">
            <v>-18.8</v>
          </cell>
          <cell r="J65">
            <v>-0.2</v>
          </cell>
          <cell r="K65">
            <v>-4.5</v>
          </cell>
          <cell r="L65">
            <v>-4.5</v>
          </cell>
          <cell r="M65">
            <v>0</v>
          </cell>
          <cell r="N65">
            <v>0</v>
          </cell>
          <cell r="O65">
            <v>0</v>
          </cell>
        </row>
        <row r="66">
          <cell r="A66" t="str">
            <v>T-FOND</v>
          </cell>
          <cell r="B66">
            <v>5630</v>
          </cell>
          <cell r="C66" t="str">
            <v>Särskild löneskatt, p-förs.</v>
          </cell>
          <cell r="D66">
            <v>-2.9</v>
          </cell>
          <cell r="E66">
            <v>-3.2</v>
          </cell>
          <cell r="F66">
            <v>-3.2</v>
          </cell>
          <cell r="G66">
            <v>-7.6</v>
          </cell>
          <cell r="H66">
            <v>-0.5</v>
          </cell>
          <cell r="I66">
            <v>-4.7</v>
          </cell>
          <cell r="J66">
            <v>-4.4000000000000004</v>
          </cell>
          <cell r="K66">
            <v>-4.3</v>
          </cell>
          <cell r="L66">
            <v>-4.3</v>
          </cell>
          <cell r="M66">
            <v>0</v>
          </cell>
          <cell r="N66">
            <v>0</v>
          </cell>
          <cell r="O66">
            <v>0</v>
          </cell>
        </row>
        <row r="67">
          <cell r="B67" t="str">
            <v>5630 Totalt</v>
          </cell>
          <cell r="D67">
            <v>-7.6999999999999993</v>
          </cell>
          <cell r="E67">
            <v>-8.6000000000000014</v>
          </cell>
          <cell r="F67">
            <v>-8.6000000000000014</v>
          </cell>
          <cell r="G67">
            <v>-15.6</v>
          </cell>
          <cell r="H67">
            <v>-6.8</v>
          </cell>
          <cell r="I67">
            <v>-26</v>
          </cell>
          <cell r="J67">
            <v>-7.2000000000000011</v>
          </cell>
          <cell r="K67">
            <v>-11.3</v>
          </cell>
          <cell r="L67">
            <v>-11.3</v>
          </cell>
          <cell r="O67">
            <v>0</v>
          </cell>
        </row>
        <row r="68">
          <cell r="A68" t="str">
            <v>TAB</v>
          </cell>
          <cell r="B68">
            <v>5670</v>
          </cell>
          <cell r="C68" t="str">
            <v>Arb. marknadsförsäkr.</v>
          </cell>
          <cell r="D68">
            <v>0</v>
          </cell>
          <cell r="E68">
            <v>0</v>
          </cell>
          <cell r="F68">
            <v>-0.7</v>
          </cell>
          <cell r="G68">
            <v>0</v>
          </cell>
          <cell r="H68">
            <v>0</v>
          </cell>
          <cell r="I68">
            <v>0</v>
          </cell>
          <cell r="J68">
            <v>0</v>
          </cell>
          <cell r="K68">
            <v>0</v>
          </cell>
          <cell r="L68">
            <v>0</v>
          </cell>
          <cell r="M68">
            <v>0</v>
          </cell>
          <cell r="N68">
            <v>0</v>
          </cell>
          <cell r="O68">
            <v>0</v>
          </cell>
        </row>
        <row r="69">
          <cell r="A69" t="str">
            <v>T-KAP</v>
          </cell>
          <cell r="B69">
            <v>5670</v>
          </cell>
          <cell r="C69" t="str">
            <v>AMF, TFA</v>
          </cell>
          <cell r="D69">
            <v>0</v>
          </cell>
          <cell r="E69">
            <v>-1.5</v>
          </cell>
          <cell r="F69">
            <v>0</v>
          </cell>
          <cell r="G69">
            <v>0</v>
          </cell>
          <cell r="H69">
            <v>0</v>
          </cell>
          <cell r="I69">
            <v>-0.1</v>
          </cell>
          <cell r="J69">
            <v>0</v>
          </cell>
          <cell r="K69">
            <v>0</v>
          </cell>
          <cell r="L69">
            <v>0</v>
          </cell>
          <cell r="M69">
            <v>0</v>
          </cell>
          <cell r="N69">
            <v>0</v>
          </cell>
          <cell r="O69">
            <v>0</v>
          </cell>
        </row>
        <row r="70">
          <cell r="A70" t="str">
            <v>T-FOND</v>
          </cell>
          <cell r="B70">
            <v>5670</v>
          </cell>
          <cell r="C70" t="str">
            <v>AMF, TFA</v>
          </cell>
          <cell r="D70">
            <v>0</v>
          </cell>
          <cell r="E70">
            <v>-1.5</v>
          </cell>
          <cell r="F70">
            <v>0</v>
          </cell>
          <cell r="G70">
            <v>0</v>
          </cell>
          <cell r="H70">
            <v>0</v>
          </cell>
          <cell r="I70">
            <v>-0.1</v>
          </cell>
          <cell r="J70">
            <v>0</v>
          </cell>
          <cell r="K70">
            <v>0</v>
          </cell>
          <cell r="L70">
            <v>0</v>
          </cell>
          <cell r="M70">
            <v>0</v>
          </cell>
          <cell r="N70">
            <v>0</v>
          </cell>
          <cell r="O70">
            <v>0</v>
          </cell>
        </row>
        <row r="71">
          <cell r="B71" t="str">
            <v>5670 Totalt</v>
          </cell>
          <cell r="D71">
            <v>0</v>
          </cell>
          <cell r="E71">
            <v>-3</v>
          </cell>
          <cell r="F71">
            <v>-0.7</v>
          </cell>
          <cell r="G71">
            <v>0</v>
          </cell>
          <cell r="H71">
            <v>0</v>
          </cell>
          <cell r="I71">
            <v>-0.2</v>
          </cell>
          <cell r="J71">
            <v>0</v>
          </cell>
          <cell r="K71">
            <v>0</v>
          </cell>
          <cell r="L71">
            <v>0</v>
          </cell>
          <cell r="O71">
            <v>0</v>
          </cell>
        </row>
        <row r="72">
          <cell r="A72" t="str">
            <v>T-KAP</v>
          </cell>
          <cell r="B72">
            <v>5680</v>
          </cell>
          <cell r="C72" t="str">
            <v>TGL, Förenade Liv</v>
          </cell>
          <cell r="D72">
            <v>-2</v>
          </cell>
          <cell r="E72">
            <v>0</v>
          </cell>
          <cell r="F72">
            <v>0</v>
          </cell>
          <cell r="G72">
            <v>0</v>
          </cell>
          <cell r="H72">
            <v>0</v>
          </cell>
          <cell r="I72">
            <v>-2</v>
          </cell>
          <cell r="J72">
            <v>0</v>
          </cell>
          <cell r="K72">
            <v>0</v>
          </cell>
          <cell r="L72">
            <v>0</v>
          </cell>
          <cell r="M72">
            <v>0</v>
          </cell>
          <cell r="N72">
            <v>0</v>
          </cell>
          <cell r="O72">
            <v>0</v>
          </cell>
        </row>
        <row r="73">
          <cell r="A73" t="str">
            <v>T-FOND</v>
          </cell>
          <cell r="B73">
            <v>5680</v>
          </cell>
          <cell r="C73" t="str">
            <v>TGL, Förenade Liv</v>
          </cell>
          <cell r="D73">
            <v>-1.3</v>
          </cell>
          <cell r="E73">
            <v>0</v>
          </cell>
          <cell r="F73">
            <v>0</v>
          </cell>
          <cell r="G73">
            <v>0</v>
          </cell>
          <cell r="H73">
            <v>0</v>
          </cell>
          <cell r="I73">
            <v>-1.3</v>
          </cell>
          <cell r="J73">
            <v>0</v>
          </cell>
          <cell r="K73">
            <v>0</v>
          </cell>
          <cell r="L73">
            <v>0</v>
          </cell>
          <cell r="M73">
            <v>0</v>
          </cell>
          <cell r="N73">
            <v>0</v>
          </cell>
          <cell r="O73">
            <v>0</v>
          </cell>
        </row>
        <row r="74">
          <cell r="B74" t="str">
            <v>5680 Totalt</v>
          </cell>
          <cell r="D74">
            <v>-3.3</v>
          </cell>
          <cell r="E74">
            <v>0</v>
          </cell>
          <cell r="F74">
            <v>0</v>
          </cell>
          <cell r="G74">
            <v>0</v>
          </cell>
          <cell r="H74">
            <v>0</v>
          </cell>
          <cell r="I74">
            <v>-3.3</v>
          </cell>
          <cell r="J74">
            <v>0</v>
          </cell>
          <cell r="K74">
            <v>0</v>
          </cell>
          <cell r="L74">
            <v>0</v>
          </cell>
          <cell r="O74">
            <v>0</v>
          </cell>
        </row>
        <row r="75">
          <cell r="A75" t="str">
            <v>TAB</v>
          </cell>
          <cell r="B75">
            <v>5712</v>
          </cell>
          <cell r="C75" t="str">
            <v>Pensionsförsäkringar, individ</v>
          </cell>
          <cell r="D75">
            <v>-8.1</v>
          </cell>
          <cell r="E75">
            <v>-8.1</v>
          </cell>
          <cell r="F75">
            <v>-16.7</v>
          </cell>
          <cell r="G75">
            <v>-21.1</v>
          </cell>
          <cell r="H75">
            <v>-13.1</v>
          </cell>
          <cell r="I75">
            <v>-11.7</v>
          </cell>
          <cell r="J75">
            <v>-12.3</v>
          </cell>
          <cell r="K75">
            <v>-11.7</v>
          </cell>
          <cell r="L75">
            <v>-11.7</v>
          </cell>
          <cell r="M75">
            <v>0</v>
          </cell>
          <cell r="N75">
            <v>0</v>
          </cell>
          <cell r="O75">
            <v>0</v>
          </cell>
        </row>
        <row r="76">
          <cell r="A76" t="str">
            <v>T-KAP</v>
          </cell>
          <cell r="B76">
            <v>5712</v>
          </cell>
          <cell r="C76" t="str">
            <v>Pensionsförsäkringar, individ</v>
          </cell>
          <cell r="D76">
            <v>-14.3</v>
          </cell>
          <cell r="E76">
            <v>-17.5</v>
          </cell>
          <cell r="F76">
            <v>-17.5</v>
          </cell>
          <cell r="G76">
            <v>-16.5</v>
          </cell>
          <cell r="H76">
            <v>-16.5</v>
          </cell>
          <cell r="I76">
            <v>-88</v>
          </cell>
          <cell r="J76">
            <v>-1</v>
          </cell>
          <cell r="K76">
            <v>-20.9</v>
          </cell>
          <cell r="L76">
            <v>-20.9</v>
          </cell>
          <cell r="M76">
            <v>0</v>
          </cell>
          <cell r="N76">
            <v>0</v>
          </cell>
          <cell r="O76">
            <v>0</v>
          </cell>
        </row>
        <row r="77">
          <cell r="A77" t="str">
            <v>T-FOND</v>
          </cell>
          <cell r="B77">
            <v>5712</v>
          </cell>
          <cell r="C77" t="str">
            <v>Pensionsförsäkringar, individ</v>
          </cell>
          <cell r="D77">
            <v>-13.7</v>
          </cell>
          <cell r="E77">
            <v>-14.9</v>
          </cell>
          <cell r="F77">
            <v>-14.9</v>
          </cell>
          <cell r="G77">
            <v>-35.299999999999997</v>
          </cell>
          <cell r="H77">
            <v>-2.2000000000000002</v>
          </cell>
          <cell r="I77">
            <v>-21.9</v>
          </cell>
          <cell r="J77">
            <v>-20.399999999999999</v>
          </cell>
          <cell r="K77">
            <v>-20</v>
          </cell>
          <cell r="L77">
            <v>-20</v>
          </cell>
          <cell r="M77">
            <v>0</v>
          </cell>
          <cell r="N77">
            <v>0</v>
          </cell>
          <cell r="O77">
            <v>0</v>
          </cell>
        </row>
        <row r="78">
          <cell r="B78" t="str">
            <v>5712 Totalt</v>
          </cell>
          <cell r="D78">
            <v>-36.099999999999994</v>
          </cell>
          <cell r="E78">
            <v>-40.5</v>
          </cell>
          <cell r="F78">
            <v>-49.1</v>
          </cell>
          <cell r="G78">
            <v>-72.900000000000006</v>
          </cell>
          <cell r="H78">
            <v>-31.8</v>
          </cell>
          <cell r="I78">
            <v>-121.6</v>
          </cell>
          <cell r="J78">
            <v>-33.700000000000003</v>
          </cell>
          <cell r="K78">
            <v>-52.599999999999994</v>
          </cell>
          <cell r="L78">
            <v>-52.599999999999994</v>
          </cell>
          <cell r="O78">
            <v>0</v>
          </cell>
        </row>
        <row r="79">
          <cell r="A79" t="str">
            <v>TAB</v>
          </cell>
          <cell r="B79">
            <v>5714</v>
          </cell>
          <cell r="C79" t="str">
            <v>Olycksfall, Folksam</v>
          </cell>
          <cell r="D79">
            <v>-3</v>
          </cell>
          <cell r="E79">
            <v>0</v>
          </cell>
          <cell r="F79">
            <v>0</v>
          </cell>
          <cell r="G79">
            <v>-3</v>
          </cell>
          <cell r="H79">
            <v>0</v>
          </cell>
          <cell r="I79">
            <v>-2.7</v>
          </cell>
          <cell r="J79">
            <v>0</v>
          </cell>
          <cell r="K79">
            <v>0</v>
          </cell>
          <cell r="L79">
            <v>0</v>
          </cell>
          <cell r="M79">
            <v>0</v>
          </cell>
          <cell r="N79">
            <v>0</v>
          </cell>
          <cell r="O79">
            <v>0</v>
          </cell>
        </row>
        <row r="80">
          <cell r="B80" t="str">
            <v>5714 Totalt</v>
          </cell>
          <cell r="D80">
            <v>-3</v>
          </cell>
          <cell r="E80">
            <v>0</v>
          </cell>
          <cell r="F80">
            <v>0</v>
          </cell>
          <cell r="G80">
            <v>-3</v>
          </cell>
          <cell r="H80">
            <v>0</v>
          </cell>
          <cell r="I80">
            <v>-2.7</v>
          </cell>
          <cell r="J80">
            <v>0</v>
          </cell>
          <cell r="K80">
            <v>0</v>
          </cell>
          <cell r="L80">
            <v>0</v>
          </cell>
          <cell r="O80">
            <v>0</v>
          </cell>
        </row>
        <row r="81">
          <cell r="A81" t="str">
            <v>TAB</v>
          </cell>
          <cell r="B81">
            <v>5715</v>
          </cell>
          <cell r="C81" t="str">
            <v>Zürich Life, sjukförsäkring</v>
          </cell>
          <cell r="D81">
            <v>-0.9</v>
          </cell>
          <cell r="E81">
            <v>-0.9</v>
          </cell>
          <cell r="F81">
            <v>-0.9</v>
          </cell>
          <cell r="G81">
            <v>-0.9</v>
          </cell>
          <cell r="H81">
            <v>-0.9</v>
          </cell>
          <cell r="I81">
            <v>-0.9</v>
          </cell>
          <cell r="J81">
            <v>-0.9</v>
          </cell>
          <cell r="K81">
            <v>-0.9</v>
          </cell>
          <cell r="L81">
            <v>-0.9</v>
          </cell>
          <cell r="M81">
            <v>0</v>
          </cell>
          <cell r="N81">
            <v>0</v>
          </cell>
          <cell r="O81">
            <v>0</v>
          </cell>
        </row>
        <row r="82">
          <cell r="A82" t="str">
            <v>T-KAP</v>
          </cell>
          <cell r="B82">
            <v>5715</v>
          </cell>
          <cell r="C82" t="str">
            <v>Sjukförsäkring Zürich Life</v>
          </cell>
          <cell r="D82">
            <v>-2</v>
          </cell>
          <cell r="E82">
            <v>-2</v>
          </cell>
          <cell r="F82">
            <v>-2</v>
          </cell>
          <cell r="G82">
            <v>-2</v>
          </cell>
          <cell r="H82">
            <v>-2</v>
          </cell>
          <cell r="I82">
            <v>-4</v>
          </cell>
          <cell r="J82">
            <v>0</v>
          </cell>
          <cell r="K82">
            <v>-2</v>
          </cell>
          <cell r="L82">
            <v>-2</v>
          </cell>
          <cell r="M82">
            <v>0</v>
          </cell>
          <cell r="N82">
            <v>0</v>
          </cell>
          <cell r="O82">
            <v>0</v>
          </cell>
        </row>
        <row r="83">
          <cell r="A83" t="str">
            <v>T-FOND</v>
          </cell>
          <cell r="B83">
            <v>5715</v>
          </cell>
          <cell r="C83" t="str">
            <v>Sjukförsäkring Zürich Life</v>
          </cell>
          <cell r="D83">
            <v>-1.7</v>
          </cell>
          <cell r="E83">
            <v>-1.7</v>
          </cell>
          <cell r="F83">
            <v>-1.7</v>
          </cell>
          <cell r="G83">
            <v>-1.7</v>
          </cell>
          <cell r="H83">
            <v>-1.7</v>
          </cell>
          <cell r="I83">
            <v>-1.7</v>
          </cell>
          <cell r="J83">
            <v>-1.7</v>
          </cell>
          <cell r="K83">
            <v>-1.7</v>
          </cell>
          <cell r="L83">
            <v>-1.7</v>
          </cell>
          <cell r="M83">
            <v>0</v>
          </cell>
          <cell r="N83">
            <v>0</v>
          </cell>
          <cell r="O83">
            <v>0</v>
          </cell>
        </row>
        <row r="84">
          <cell r="B84" t="str">
            <v>5715 Totalt</v>
          </cell>
          <cell r="D84">
            <v>-4.5999999999999996</v>
          </cell>
          <cell r="E84">
            <v>-4.5999999999999996</v>
          </cell>
          <cell r="F84">
            <v>-4.5999999999999996</v>
          </cell>
          <cell r="G84">
            <v>-4.5999999999999996</v>
          </cell>
          <cell r="H84">
            <v>-4.5999999999999996</v>
          </cell>
          <cell r="I84">
            <v>-6.6000000000000005</v>
          </cell>
          <cell r="J84">
            <v>-2.6</v>
          </cell>
          <cell r="K84">
            <v>-4.5999999999999996</v>
          </cell>
          <cell r="L84">
            <v>-4.5999999999999996</v>
          </cell>
          <cell r="O84">
            <v>0</v>
          </cell>
        </row>
        <row r="85">
          <cell r="A85" t="str">
            <v>TAB</v>
          </cell>
          <cell r="B85">
            <v>5716</v>
          </cell>
          <cell r="C85" t="str">
            <v>Tjänstereseförsäkring Viator</v>
          </cell>
          <cell r="D85">
            <v>0</v>
          </cell>
          <cell r="E85">
            <v>0</v>
          </cell>
          <cell r="F85">
            <v>0</v>
          </cell>
          <cell r="G85">
            <v>0</v>
          </cell>
          <cell r="H85">
            <v>-1.5</v>
          </cell>
          <cell r="I85">
            <v>0</v>
          </cell>
          <cell r="J85">
            <v>0</v>
          </cell>
          <cell r="K85">
            <v>0</v>
          </cell>
          <cell r="L85">
            <v>0</v>
          </cell>
          <cell r="M85">
            <v>0</v>
          </cell>
          <cell r="N85">
            <v>0</v>
          </cell>
          <cell r="O85">
            <v>0</v>
          </cell>
        </row>
        <row r="86">
          <cell r="B86" t="str">
            <v>5716 Totalt</v>
          </cell>
          <cell r="D86">
            <v>0</v>
          </cell>
          <cell r="E86">
            <v>0</v>
          </cell>
          <cell r="F86">
            <v>0</v>
          </cell>
          <cell r="G86">
            <v>0</v>
          </cell>
          <cell r="H86">
            <v>-1.5</v>
          </cell>
          <cell r="I86">
            <v>0</v>
          </cell>
          <cell r="J86">
            <v>0</v>
          </cell>
          <cell r="K86">
            <v>0</v>
          </cell>
          <cell r="L86">
            <v>0</v>
          </cell>
          <cell r="O86">
            <v>0</v>
          </cell>
        </row>
        <row r="87">
          <cell r="A87" t="str">
            <v>TAB</v>
          </cell>
          <cell r="B87">
            <v>5810</v>
          </cell>
          <cell r="C87" t="str">
            <v>Utbildning</v>
          </cell>
          <cell r="D87">
            <v>0</v>
          </cell>
          <cell r="E87">
            <v>0</v>
          </cell>
          <cell r="F87">
            <v>0</v>
          </cell>
          <cell r="G87">
            <v>0</v>
          </cell>
          <cell r="H87">
            <v>-15.6</v>
          </cell>
          <cell r="I87">
            <v>0</v>
          </cell>
          <cell r="J87">
            <v>0</v>
          </cell>
          <cell r="K87">
            <v>0</v>
          </cell>
          <cell r="L87">
            <v>0</v>
          </cell>
          <cell r="M87">
            <v>0</v>
          </cell>
          <cell r="N87">
            <v>0</v>
          </cell>
          <cell r="O87">
            <v>0</v>
          </cell>
        </row>
        <row r="88">
          <cell r="A88" t="str">
            <v>T-KAP</v>
          </cell>
          <cell r="B88">
            <v>5810</v>
          </cell>
          <cell r="C88" t="str">
            <v>Utbildning</v>
          </cell>
          <cell r="D88">
            <v>-6.8</v>
          </cell>
          <cell r="E88">
            <v>-23.8</v>
          </cell>
          <cell r="F88">
            <v>-8</v>
          </cell>
          <cell r="G88">
            <v>-1.3</v>
          </cell>
          <cell r="H88">
            <v>-8</v>
          </cell>
          <cell r="I88">
            <v>0</v>
          </cell>
          <cell r="J88">
            <v>0</v>
          </cell>
          <cell r="K88">
            <v>-24</v>
          </cell>
          <cell r="L88">
            <v>-0.9</v>
          </cell>
          <cell r="M88">
            <v>0</v>
          </cell>
          <cell r="N88">
            <v>0</v>
          </cell>
          <cell r="O88">
            <v>0</v>
          </cell>
        </row>
        <row r="89">
          <cell r="A89" t="str">
            <v>T-FOND</v>
          </cell>
          <cell r="B89">
            <v>5810</v>
          </cell>
          <cell r="C89" t="str">
            <v>Utbildning</v>
          </cell>
          <cell r="D89">
            <v>-5.2</v>
          </cell>
          <cell r="E89">
            <v>0</v>
          </cell>
          <cell r="F89">
            <v>-2.2999999999999998</v>
          </cell>
          <cell r="G89">
            <v>0</v>
          </cell>
          <cell r="H89">
            <v>0</v>
          </cell>
          <cell r="I89">
            <v>0</v>
          </cell>
          <cell r="J89">
            <v>0</v>
          </cell>
          <cell r="K89">
            <v>0</v>
          </cell>
          <cell r="L89">
            <v>0</v>
          </cell>
          <cell r="M89">
            <v>0</v>
          </cell>
          <cell r="N89">
            <v>0</v>
          </cell>
          <cell r="O89">
            <v>0</v>
          </cell>
        </row>
        <row r="90">
          <cell r="B90" t="str">
            <v>5810 Totalt</v>
          </cell>
          <cell r="D90">
            <v>-12</v>
          </cell>
          <cell r="E90">
            <v>-23.8</v>
          </cell>
          <cell r="F90">
            <v>-10.3</v>
          </cell>
          <cell r="G90">
            <v>-1.3</v>
          </cell>
          <cell r="H90">
            <v>-23.6</v>
          </cell>
          <cell r="I90">
            <v>0</v>
          </cell>
          <cell r="J90">
            <v>0</v>
          </cell>
          <cell r="K90">
            <v>-24</v>
          </cell>
          <cell r="L90">
            <v>-0.9</v>
          </cell>
          <cell r="O90">
            <v>0</v>
          </cell>
        </row>
        <row r="91">
          <cell r="A91" t="str">
            <v>TAB</v>
          </cell>
          <cell r="B91">
            <v>5829</v>
          </cell>
          <cell r="C91" t="str">
            <v>Sjukvårdsförs. EJ avdragsgill</v>
          </cell>
          <cell r="D91">
            <v>-17.100000000000001</v>
          </cell>
          <cell r="E91">
            <v>0</v>
          </cell>
          <cell r="F91">
            <v>0</v>
          </cell>
          <cell r="G91">
            <v>0</v>
          </cell>
          <cell r="H91">
            <v>0</v>
          </cell>
          <cell r="I91">
            <v>0</v>
          </cell>
          <cell r="J91">
            <v>0</v>
          </cell>
          <cell r="K91">
            <v>0</v>
          </cell>
          <cell r="L91">
            <v>0</v>
          </cell>
          <cell r="M91">
            <v>0</v>
          </cell>
          <cell r="N91">
            <v>0</v>
          </cell>
          <cell r="O91">
            <v>0</v>
          </cell>
        </row>
        <row r="92">
          <cell r="B92" t="str">
            <v>5829 Totalt</v>
          </cell>
          <cell r="D92">
            <v>-17.100000000000001</v>
          </cell>
          <cell r="E92">
            <v>0</v>
          </cell>
          <cell r="F92">
            <v>0</v>
          </cell>
          <cell r="G92">
            <v>0</v>
          </cell>
          <cell r="H92">
            <v>0</v>
          </cell>
          <cell r="I92">
            <v>0</v>
          </cell>
          <cell r="J92">
            <v>0</v>
          </cell>
          <cell r="K92">
            <v>0</v>
          </cell>
          <cell r="L92">
            <v>0</v>
          </cell>
          <cell r="O92">
            <v>0</v>
          </cell>
        </row>
        <row r="93">
          <cell r="A93" t="str">
            <v>TAB</v>
          </cell>
          <cell r="B93">
            <v>5870</v>
          </cell>
          <cell r="C93" t="str">
            <v>Personalrepr.</v>
          </cell>
          <cell r="D93">
            <v>0</v>
          </cell>
          <cell r="E93">
            <v>0</v>
          </cell>
          <cell r="F93">
            <v>0</v>
          </cell>
          <cell r="G93">
            <v>0</v>
          </cell>
          <cell r="H93">
            <v>0</v>
          </cell>
          <cell r="I93">
            <v>-1.3</v>
          </cell>
          <cell r="J93">
            <v>0</v>
          </cell>
          <cell r="K93">
            <v>0</v>
          </cell>
          <cell r="L93">
            <v>0</v>
          </cell>
          <cell r="M93">
            <v>0</v>
          </cell>
          <cell r="N93">
            <v>0</v>
          </cell>
          <cell r="O93">
            <v>0</v>
          </cell>
        </row>
        <row r="94">
          <cell r="B94" t="str">
            <v>5870 Totalt</v>
          </cell>
          <cell r="D94">
            <v>0</v>
          </cell>
          <cell r="E94">
            <v>0</v>
          </cell>
          <cell r="F94">
            <v>0</v>
          </cell>
          <cell r="G94">
            <v>0</v>
          </cell>
          <cell r="H94">
            <v>0</v>
          </cell>
          <cell r="I94">
            <v>-1.3</v>
          </cell>
          <cell r="J94">
            <v>0</v>
          </cell>
          <cell r="K94">
            <v>0</v>
          </cell>
          <cell r="L94">
            <v>0</v>
          </cell>
          <cell r="O94">
            <v>0</v>
          </cell>
        </row>
        <row r="95">
          <cell r="A95" t="str">
            <v>TAB</v>
          </cell>
          <cell r="B95">
            <v>5872</v>
          </cell>
          <cell r="C95" t="str">
            <v>Personalrepr. EJ avdrag</v>
          </cell>
          <cell r="D95">
            <v>0</v>
          </cell>
          <cell r="E95">
            <v>-1.2</v>
          </cell>
          <cell r="F95">
            <v>0</v>
          </cell>
          <cell r="G95">
            <v>0</v>
          </cell>
          <cell r="H95">
            <v>0</v>
          </cell>
          <cell r="I95">
            <v>0</v>
          </cell>
          <cell r="J95">
            <v>0</v>
          </cell>
          <cell r="K95">
            <v>0</v>
          </cell>
          <cell r="L95">
            <v>0</v>
          </cell>
          <cell r="M95">
            <v>0</v>
          </cell>
          <cell r="N95">
            <v>0</v>
          </cell>
          <cell r="O95">
            <v>0</v>
          </cell>
        </row>
        <row r="96">
          <cell r="B96" t="str">
            <v>5872 Totalt</v>
          </cell>
          <cell r="D96">
            <v>0</v>
          </cell>
          <cell r="E96">
            <v>-1.2</v>
          </cell>
          <cell r="F96">
            <v>0</v>
          </cell>
          <cell r="G96">
            <v>0</v>
          </cell>
          <cell r="H96">
            <v>0</v>
          </cell>
          <cell r="I96">
            <v>0</v>
          </cell>
          <cell r="J96">
            <v>0</v>
          </cell>
          <cell r="K96">
            <v>0</v>
          </cell>
          <cell r="L96">
            <v>0</v>
          </cell>
          <cell r="O96">
            <v>0</v>
          </cell>
        </row>
        <row r="97">
          <cell r="A97" t="str">
            <v>TAB</v>
          </cell>
          <cell r="B97">
            <v>5890</v>
          </cell>
          <cell r="C97" t="str">
            <v>Övriga personalkostnader</v>
          </cell>
          <cell r="D97">
            <v>0</v>
          </cell>
          <cell r="E97">
            <v>0</v>
          </cell>
          <cell r="F97">
            <v>-62.6</v>
          </cell>
          <cell r="G97">
            <v>0</v>
          </cell>
          <cell r="H97">
            <v>-1.5</v>
          </cell>
          <cell r="I97">
            <v>-0.6</v>
          </cell>
          <cell r="J97">
            <v>0</v>
          </cell>
          <cell r="K97">
            <v>0</v>
          </cell>
          <cell r="L97">
            <v>0</v>
          </cell>
          <cell r="M97">
            <v>0</v>
          </cell>
          <cell r="N97">
            <v>0</v>
          </cell>
          <cell r="O97">
            <v>0</v>
          </cell>
        </row>
        <row r="98">
          <cell r="A98" t="str">
            <v>T-KAP</v>
          </cell>
          <cell r="B98">
            <v>5890</v>
          </cell>
          <cell r="C98" t="str">
            <v>Övriga personalkostnader</v>
          </cell>
          <cell r="D98">
            <v>-1.5</v>
          </cell>
          <cell r="E98">
            <v>-3.8</v>
          </cell>
          <cell r="F98">
            <v>-3.7</v>
          </cell>
          <cell r="G98">
            <v>-2.4</v>
          </cell>
          <cell r="H98">
            <v>-17.3</v>
          </cell>
          <cell r="I98">
            <v>-3.2</v>
          </cell>
          <cell r="J98">
            <v>-2.5</v>
          </cell>
          <cell r="K98">
            <v>-1.6</v>
          </cell>
          <cell r="L98">
            <v>-5.6</v>
          </cell>
          <cell r="M98">
            <v>0</v>
          </cell>
          <cell r="N98">
            <v>0</v>
          </cell>
          <cell r="O98">
            <v>0</v>
          </cell>
        </row>
        <row r="99">
          <cell r="A99" t="str">
            <v>T-FOND</v>
          </cell>
          <cell r="B99">
            <v>5890</v>
          </cell>
          <cell r="C99" t="str">
            <v>Övriga personalkostnader</v>
          </cell>
          <cell r="D99">
            <v>-0.9</v>
          </cell>
          <cell r="E99">
            <v>0</v>
          </cell>
          <cell r="F99">
            <v>0</v>
          </cell>
          <cell r="G99">
            <v>-13.9</v>
          </cell>
          <cell r="H99">
            <v>-0.4</v>
          </cell>
          <cell r="I99">
            <v>-0.6</v>
          </cell>
          <cell r="J99">
            <v>-0.6</v>
          </cell>
          <cell r="K99">
            <v>-1.9</v>
          </cell>
          <cell r="L99">
            <v>-0.8</v>
          </cell>
          <cell r="M99">
            <v>0</v>
          </cell>
          <cell r="N99">
            <v>0</v>
          </cell>
          <cell r="O99">
            <v>0</v>
          </cell>
        </row>
        <row r="100">
          <cell r="B100" t="str">
            <v>5890 Totalt</v>
          </cell>
          <cell r="D100">
            <v>-2.4</v>
          </cell>
          <cell r="E100">
            <v>-3.8</v>
          </cell>
          <cell r="F100">
            <v>-66.3</v>
          </cell>
          <cell r="G100">
            <v>-16.3</v>
          </cell>
          <cell r="H100">
            <v>-19.2</v>
          </cell>
          <cell r="I100">
            <v>-4.4000000000000004</v>
          </cell>
          <cell r="J100">
            <v>-3.1</v>
          </cell>
          <cell r="K100">
            <v>-3.5</v>
          </cell>
          <cell r="L100">
            <v>-6.3999999999999995</v>
          </cell>
          <cell r="O100">
            <v>0</v>
          </cell>
        </row>
        <row r="101">
          <cell r="A101" t="str">
            <v>T-KAP</v>
          </cell>
          <cell r="B101">
            <v>6010</v>
          </cell>
          <cell r="C101" t="str">
            <v>Lokalhyra</v>
          </cell>
          <cell r="D101">
            <v>-36.200000000000003</v>
          </cell>
          <cell r="E101">
            <v>-36.200000000000003</v>
          </cell>
          <cell r="F101">
            <v>-36.200000000000003</v>
          </cell>
          <cell r="G101">
            <v>-35.4</v>
          </cell>
          <cell r="H101">
            <v>-35.4</v>
          </cell>
          <cell r="I101">
            <v>-71.3</v>
          </cell>
          <cell r="J101">
            <v>0</v>
          </cell>
          <cell r="K101">
            <v>-35.799999999999997</v>
          </cell>
          <cell r="L101">
            <v>-35.799999999999997</v>
          </cell>
          <cell r="M101">
            <v>0</v>
          </cell>
          <cell r="N101">
            <v>0</v>
          </cell>
          <cell r="O101">
            <v>0</v>
          </cell>
        </row>
        <row r="102">
          <cell r="A102" t="str">
            <v>T-FOND</v>
          </cell>
          <cell r="B102">
            <v>6010</v>
          </cell>
          <cell r="C102" t="str">
            <v>Lokalhyra</v>
          </cell>
          <cell r="D102">
            <v>-33.200000000000003</v>
          </cell>
          <cell r="E102">
            <v>-33.200000000000003</v>
          </cell>
          <cell r="F102">
            <v>-33.200000000000003</v>
          </cell>
          <cell r="G102">
            <v>-32.6</v>
          </cell>
          <cell r="H102">
            <v>-32.6</v>
          </cell>
          <cell r="I102">
            <v>-32.6</v>
          </cell>
          <cell r="J102">
            <v>-32.9</v>
          </cell>
          <cell r="K102">
            <v>-32.9</v>
          </cell>
          <cell r="L102">
            <v>-32.9</v>
          </cell>
          <cell r="M102">
            <v>0</v>
          </cell>
          <cell r="N102">
            <v>0</v>
          </cell>
          <cell r="O102">
            <v>0</v>
          </cell>
        </row>
        <row r="103">
          <cell r="B103" t="str">
            <v>6010 Tota〱吠</v>
          </cell>
          <cell r="D103">
            <v>-69.400000000000006</v>
          </cell>
          <cell r="E103">
            <v>-69.400000000000006</v>
          </cell>
          <cell r="F103">
            <v>-69.400000000000006</v>
          </cell>
          <cell r="G103">
            <v>-68</v>
          </cell>
          <cell r="H103">
            <v>-68</v>
          </cell>
          <cell r="I103">
            <v>-103.9</v>
          </cell>
          <cell r="J103">
            <v>-32.9</v>
          </cell>
          <cell r="K103">
            <v>-68.699999999999989</v>
          </cell>
          <cell r="L103">
            <v>-68.699999999999989</v>
          </cell>
          <cell r="O103">
            <v>0</v>
          </cell>
        </row>
        <row r="104">
          <cell r="A104" t="str">
            <v>T-KAP</v>
          </cell>
          <cell r="B104">
            <v>6050</v>
          </cell>
          <cell r="C104" t="str">
            <v>Elektricitet</v>
          </cell>
          <cell r="D104">
            <v>-2.5</v>
          </cell>
          <cell r="E104">
            <v>0</v>
          </cell>
          <cell r="F104">
            <v>-3.5</v>
          </cell>
          <cell r="G104">
            <v>0</v>
          </cell>
          <cell r="H104">
            <v>-2.6</v>
          </cell>
          <cell r="I104">
            <v>0</v>
          </cell>
          <cell r="J104">
            <v>-2.7</v>
          </cell>
          <cell r="K104">
            <v>0</v>
          </cell>
          <cell r="L104">
            <v>-2.8</v>
          </cell>
          <cell r="M104">
            <v>0</v>
          </cell>
          <cell r="N104">
            <v>0</v>
          </cell>
          <cell r="O104">
            <v>0</v>
          </cell>
        </row>
        <row r="105">
          <cell r="A105" t="str">
            <v>T-FOND</v>
          </cell>
          <cell r="B105">
            <v>6050</v>
          </cell>
          <cell r="C105" t="str">
            <v>Elektricitet</v>
          </cell>
          <cell r="D105">
            <v>-0.6</v>
          </cell>
          <cell r="E105">
            <v>0</v>
          </cell>
          <cell r="F105">
            <v>0</v>
          </cell>
          <cell r="G105">
            <v>-0.8</v>
          </cell>
          <cell r="H105">
            <v>-0.4</v>
          </cell>
          <cell r="I105">
            <v>0</v>
          </cell>
          <cell r="J105">
            <v>-0.6</v>
          </cell>
          <cell r="K105">
            <v>0</v>
          </cell>
          <cell r="L105">
            <v>-0.6</v>
          </cell>
          <cell r="M105">
            <v>0</v>
          </cell>
          <cell r="N105">
            <v>0</v>
          </cell>
          <cell r="O105">
            <v>0</v>
          </cell>
        </row>
        <row r="106">
          <cell r="B106" t="str">
            <v>6050 Totalt</v>
          </cell>
          <cell r="D106">
            <v>-3.1</v>
          </cell>
          <cell r="E106">
            <v>0</v>
          </cell>
          <cell r="F106">
            <v>-3.5</v>
          </cell>
          <cell r="G106">
            <v>-0.8</v>
          </cell>
          <cell r="H106">
            <v>-3</v>
          </cell>
          <cell r="I106">
            <v>0</v>
          </cell>
          <cell r="J106">
            <v>-3.3000000000000003</v>
          </cell>
          <cell r="K106">
            <v>0</v>
          </cell>
          <cell r="L106">
            <v>-3.4</v>
          </cell>
          <cell r="O106">
            <v>0</v>
          </cell>
        </row>
        <row r="107">
          <cell r="A107" t="str">
            <v>T-KAP</v>
          </cell>
          <cell r="B107">
            <v>6060</v>
          </cell>
          <cell r="C107" t="str">
            <v>Lokaltillbehör</v>
          </cell>
          <cell r="D107">
            <v>0</v>
          </cell>
          <cell r="E107">
            <v>0</v>
          </cell>
          <cell r="F107">
            <v>0</v>
          </cell>
          <cell r="G107">
            <v>-3.8</v>
          </cell>
          <cell r="H107">
            <v>0</v>
          </cell>
          <cell r="I107">
            <v>0</v>
          </cell>
          <cell r="J107">
            <v>0</v>
          </cell>
          <cell r="K107">
            <v>0</v>
          </cell>
          <cell r="L107">
            <v>0</v>
          </cell>
          <cell r="M107">
            <v>0</v>
          </cell>
          <cell r="N107">
            <v>0</v>
          </cell>
          <cell r="O107">
            <v>0</v>
          </cell>
        </row>
        <row r="108">
          <cell r="B108" t="str">
            <v>6060 Totalt</v>
          </cell>
          <cell r="D108">
            <v>0</v>
          </cell>
          <cell r="E108">
            <v>0</v>
          </cell>
          <cell r="F108">
            <v>0</v>
          </cell>
          <cell r="G108">
            <v>-3.8</v>
          </cell>
          <cell r="H108">
            <v>0</v>
          </cell>
          <cell r="I108">
            <v>0</v>
          </cell>
          <cell r="J108">
            <v>0</v>
          </cell>
          <cell r="K108">
            <v>0</v>
          </cell>
          <cell r="L108">
            <v>0</v>
          </cell>
          <cell r="O108">
            <v>0</v>
          </cell>
        </row>
        <row r="109">
          <cell r="A109" t="str">
            <v>T-KAP</v>
          </cell>
          <cell r="B109">
            <v>6070</v>
          </cell>
          <cell r="C109" t="str">
            <v>Städning, tvätt mm</v>
          </cell>
          <cell r="D109">
            <v>-4.8</v>
          </cell>
          <cell r="E109">
            <v>-4.5999999999999996</v>
          </cell>
          <cell r="F109">
            <v>-4.9000000000000004</v>
          </cell>
          <cell r="G109">
            <v>-4.7</v>
          </cell>
          <cell r="H109">
            <v>-4.8</v>
          </cell>
          <cell r="I109">
            <v>-4.8</v>
          </cell>
          <cell r="J109">
            <v>-4.8</v>
          </cell>
          <cell r="K109">
            <v>-4.8</v>
          </cell>
          <cell r="L109">
            <v>-4.7</v>
          </cell>
          <cell r="M109">
            <v>0</v>
          </cell>
          <cell r="N109">
            <v>0</v>
          </cell>
          <cell r="O109">
            <v>0</v>
          </cell>
        </row>
        <row r="110">
          <cell r="A110" t="str">
            <v>T-FOND</v>
          </cell>
          <cell r="B110">
            <v>6070</v>
          </cell>
          <cell r="C110" t="str">
            <v>Städning, tvätt mm</v>
          </cell>
          <cell r="D110">
            <v>-4.2</v>
          </cell>
          <cell r="E110">
            <v>-4.2</v>
          </cell>
          <cell r="F110">
            <v>-4.5</v>
          </cell>
          <cell r="G110">
            <v>-5.3</v>
          </cell>
          <cell r="H110">
            <v>-4.5</v>
          </cell>
          <cell r="I110">
            <v>-4.2</v>
          </cell>
          <cell r="J110">
            <v>-4.2</v>
          </cell>
          <cell r="K110">
            <v>-4.2</v>
          </cell>
          <cell r="L110">
            <v>-4.5</v>
          </cell>
          <cell r="M110">
            <v>0</v>
          </cell>
          <cell r="N110">
            <v>0</v>
          </cell>
          <cell r="O110">
            <v>0</v>
          </cell>
        </row>
        <row r="111">
          <cell r="B111" t="str">
            <v>6070 Totalt</v>
          </cell>
          <cell r="D111">
            <v>-9</v>
          </cell>
          <cell r="E111">
            <v>-8.8000000000000007</v>
          </cell>
          <cell r="F111">
            <v>-9.4</v>
          </cell>
          <cell r="G111">
            <v>-10</v>
          </cell>
          <cell r="H111">
            <v>-9.3000000000000007</v>
          </cell>
          <cell r="I111">
            <v>-9</v>
          </cell>
          <cell r="J111">
            <v>-9</v>
          </cell>
          <cell r="K111">
            <v>-9</v>
          </cell>
          <cell r="L111">
            <v>-9.1999999999999993</v>
          </cell>
          <cell r="O111">
            <v>0</v>
          </cell>
        </row>
        <row r="112">
          <cell r="A112" t="str">
            <v>T-KAP</v>
          </cell>
          <cell r="B112">
            <v>6090</v>
          </cell>
          <cell r="C112" t="str">
            <v>Övriga lokalkostnader</v>
          </cell>
          <cell r="D112">
            <v>0</v>
          </cell>
          <cell r="E112">
            <v>-2.8</v>
          </cell>
          <cell r="F112">
            <v>-2.9</v>
          </cell>
          <cell r="G112">
            <v>-1</v>
          </cell>
          <cell r="H112">
            <v>0</v>
          </cell>
          <cell r="I112">
            <v>-1.2</v>
          </cell>
          <cell r="J112">
            <v>0</v>
          </cell>
          <cell r="K112">
            <v>0</v>
          </cell>
          <cell r="L112">
            <v>-1.1000000000000001</v>
          </cell>
          <cell r="M112">
            <v>0</v>
          </cell>
          <cell r="N112">
            <v>0</v>
          </cell>
          <cell r="O112">
            <v>0</v>
          </cell>
        </row>
        <row r="113">
          <cell r="A113" t="str">
            <v>T-FOND</v>
          </cell>
          <cell r="B113">
            <v>6090</v>
          </cell>
          <cell r="C113" t="str">
            <v>Övriga lokalkostnader</v>
          </cell>
          <cell r="D113">
            <v>-2</v>
          </cell>
          <cell r="E113">
            <v>0</v>
          </cell>
          <cell r="F113">
            <v>0</v>
          </cell>
          <cell r="G113">
            <v>0</v>
          </cell>
          <cell r="H113">
            <v>0</v>
          </cell>
          <cell r="I113">
            <v>0</v>
          </cell>
          <cell r="J113">
            <v>0</v>
          </cell>
          <cell r="K113">
            <v>0</v>
          </cell>
          <cell r="L113">
            <v>0</v>
          </cell>
          <cell r="M113">
            <v>0</v>
          </cell>
          <cell r="N113">
            <v>0</v>
          </cell>
          <cell r="O113">
            <v>0</v>
          </cell>
        </row>
        <row r="114">
          <cell r="B114" t="str">
            <v>6090 Totalt</v>
          </cell>
          <cell r="D114">
            <v>-2</v>
          </cell>
          <cell r="E114">
            <v>-2.8</v>
          </cell>
          <cell r="F114">
            <v>-2.9</v>
          </cell>
          <cell r="G114">
            <v>-1</v>
          </cell>
          <cell r="H114">
            <v>0</v>
          </cell>
          <cell r="I114">
            <v>-1.2</v>
          </cell>
          <cell r="J114">
            <v>0</v>
          </cell>
          <cell r="K114">
            <v>0</v>
          </cell>
          <cell r="L114">
            <v>-1.1000000000000001</v>
          </cell>
          <cell r="O114">
            <v>0</v>
          </cell>
        </row>
        <row r="115">
          <cell r="A115" t="str">
            <v>T-KAP</v>
          </cell>
          <cell r="B115">
            <v>6120</v>
          </cell>
          <cell r="C115" t="str">
            <v>Hyra/leasing inventarier</v>
          </cell>
          <cell r="D115">
            <v>0</v>
          </cell>
          <cell r="E115">
            <v>0</v>
          </cell>
          <cell r="F115">
            <v>0</v>
          </cell>
          <cell r="G115">
            <v>0</v>
          </cell>
          <cell r="H115">
            <v>0</v>
          </cell>
          <cell r="I115">
            <v>0</v>
          </cell>
          <cell r="J115">
            <v>0</v>
          </cell>
          <cell r="K115">
            <v>0</v>
          </cell>
          <cell r="L115">
            <v>-1.8</v>
          </cell>
          <cell r="M115">
            <v>0</v>
          </cell>
          <cell r="N115">
            <v>0</v>
          </cell>
          <cell r="O115">
            <v>0</v>
          </cell>
        </row>
        <row r="116">
          <cell r="B116" t="str">
            <v>6120 Totalt</v>
          </cell>
          <cell r="D116">
            <v>0</v>
          </cell>
          <cell r="E116">
            <v>0</v>
          </cell>
          <cell r="F116">
            <v>0</v>
          </cell>
          <cell r="G116">
            <v>0</v>
          </cell>
          <cell r="H116">
            <v>0</v>
          </cell>
          <cell r="I116">
            <v>0</v>
          </cell>
          <cell r="J116">
            <v>0</v>
          </cell>
          <cell r="K116">
            <v>0</v>
          </cell>
          <cell r="L116">
            <v>-1.8</v>
          </cell>
          <cell r="O116">
            <v>0</v>
          </cell>
        </row>
        <row r="117">
          <cell r="A117" t="str">
            <v>TAB</v>
          </cell>
          <cell r="B117">
            <v>6130</v>
          </cell>
          <cell r="C117" t="str">
            <v>Licenser för dataprogram</v>
          </cell>
          <cell r="D117">
            <v>-2.4</v>
          </cell>
          <cell r="E117">
            <v>0</v>
          </cell>
          <cell r="F117">
            <v>-2.2999999999999998</v>
          </cell>
          <cell r="G117">
            <v>0</v>
          </cell>
          <cell r="H117">
            <v>0</v>
          </cell>
          <cell r="I117">
            <v>0</v>
          </cell>
          <cell r="J117">
            <v>0</v>
          </cell>
          <cell r="K117">
            <v>-4.4000000000000004</v>
          </cell>
          <cell r="L117">
            <v>0</v>
          </cell>
          <cell r="M117">
            <v>0</v>
          </cell>
          <cell r="N117">
            <v>0</v>
          </cell>
          <cell r="O117">
            <v>0</v>
          </cell>
        </row>
        <row r="118">
          <cell r="A118" t="str">
            <v>T-KAP</v>
          </cell>
          <cell r="B118">
            <v>6130</v>
          </cell>
          <cell r="C118" t="str">
            <v>Licenser för dataprogram</v>
          </cell>
          <cell r="D118">
            <v>-0.3</v>
          </cell>
          <cell r="E118">
            <v>-0.5</v>
          </cell>
          <cell r="F118">
            <v>-0.5</v>
          </cell>
          <cell r="G118">
            <v>-0.7</v>
          </cell>
          <cell r="H118">
            <v>-0.5</v>
          </cell>
          <cell r="I118">
            <v>-0.5</v>
          </cell>
          <cell r="J118">
            <v>0</v>
          </cell>
          <cell r="K118">
            <v>-0.5</v>
          </cell>
          <cell r="L118">
            <v>-0.4</v>
          </cell>
          <cell r="M118">
            <v>0</v>
          </cell>
          <cell r="N118">
            <v>0</v>
          </cell>
          <cell r="O118">
            <v>0</v>
          </cell>
        </row>
        <row r="119">
          <cell r="A119" t="str">
            <v>T-FOND</v>
          </cell>
          <cell r="B119">
            <v>6130</v>
          </cell>
          <cell r="C119" t="str">
            <v>Licenser för dataprogram</v>
          </cell>
          <cell r="D119">
            <v>-0.4</v>
          </cell>
          <cell r="E119">
            <v>-1.9</v>
          </cell>
          <cell r="F119">
            <v>-6.2</v>
          </cell>
          <cell r="G119">
            <v>0</v>
          </cell>
          <cell r="H119">
            <v>0</v>
          </cell>
          <cell r="I119">
            <v>0</v>
          </cell>
          <cell r="J119">
            <v>0</v>
          </cell>
          <cell r="K119">
            <v>0</v>
          </cell>
          <cell r="L119">
            <v>0</v>
          </cell>
          <cell r="M119">
            <v>0</v>
          </cell>
          <cell r="N119">
            <v>0</v>
          </cell>
          <cell r="O119">
            <v>0</v>
          </cell>
        </row>
        <row r="120">
          <cell r="B120" t="str">
            <v>6130 Totalt</v>
          </cell>
          <cell r="D120">
            <v>-3.0999999999999996</v>
          </cell>
          <cell r="E120">
            <v>-2.4</v>
          </cell>
          <cell r="F120">
            <v>-9</v>
          </cell>
          <cell r="G120">
            <v>-0.7</v>
          </cell>
          <cell r="H120">
            <v>-0.5</v>
          </cell>
          <cell r="I120">
            <v>-0.5</v>
          </cell>
          <cell r="J120">
            <v>0</v>
          </cell>
          <cell r="K120">
            <v>-4.9000000000000004</v>
          </cell>
          <cell r="L120">
            <v>-0.4</v>
          </cell>
          <cell r="O120">
            <v>0</v>
          </cell>
        </row>
        <row r="121">
          <cell r="A121" t="str">
            <v>TAB</v>
          </cell>
          <cell r="B121">
            <v>6410</v>
          </cell>
          <cell r="C121" t="str">
            <v>Förbrukningsinv / -matrial</v>
          </cell>
          <cell r="D121">
            <v>0</v>
          </cell>
          <cell r="E121">
            <v>0</v>
          </cell>
          <cell r="F121">
            <v>-3.9</v>
          </cell>
          <cell r="G121">
            <v>0</v>
          </cell>
          <cell r="H121">
            <v>0</v>
          </cell>
          <cell r="I121">
            <v>-3.3</v>
          </cell>
          <cell r="J121">
            <v>-2.2999999999999998</v>
          </cell>
          <cell r="K121">
            <v>-0.5</v>
          </cell>
          <cell r="L121">
            <v>0</v>
          </cell>
          <cell r="M121">
            <v>0</v>
          </cell>
          <cell r="N121">
            <v>0</v>
          </cell>
          <cell r="O121">
            <v>0</v>
          </cell>
        </row>
        <row r="122">
          <cell r="A122" t="str">
            <v>T-KAP</v>
          </cell>
          <cell r="B122">
            <v>6410</v>
          </cell>
          <cell r="C122" t="str">
            <v>Förbrukningsinv / -matrial</v>
          </cell>
          <cell r="D122">
            <v>-4.3</v>
          </cell>
          <cell r="E122">
            <v>-11.7</v>
          </cell>
          <cell r="F122">
            <v>-2.9</v>
          </cell>
          <cell r="G122">
            <v>0</v>
          </cell>
          <cell r="H122">
            <v>-2.4</v>
          </cell>
          <cell r="I122">
            <v>0</v>
          </cell>
          <cell r="J122">
            <v>-1.2</v>
          </cell>
          <cell r="K122">
            <v>-2.6</v>
          </cell>
          <cell r="L122">
            <v>0</v>
          </cell>
          <cell r="M122">
            <v>0</v>
          </cell>
          <cell r="N122">
            <v>0</v>
          </cell>
          <cell r="O122">
            <v>0</v>
          </cell>
        </row>
        <row r="123">
          <cell r="A123" t="str">
            <v>T-FOND</v>
          </cell>
          <cell r="B123">
            <v>6410</v>
          </cell>
          <cell r="C123" t="str">
            <v>Förbrukningsinv / -matrial</v>
          </cell>
          <cell r="D123">
            <v>-23.1</v>
          </cell>
          <cell r="E123">
            <v>-9.6999999999999993</v>
          </cell>
          <cell r="F123">
            <v>0</v>
          </cell>
          <cell r="G123">
            <v>0</v>
          </cell>
          <cell r="H123">
            <v>-8.8000000000000007</v>
          </cell>
          <cell r="I123">
            <v>0</v>
          </cell>
          <cell r="J123">
            <v>-4.5</v>
          </cell>
          <cell r="K123">
            <v>0</v>
          </cell>
          <cell r="L123">
            <v>0</v>
          </cell>
          <cell r="M123">
            <v>0</v>
          </cell>
          <cell r="N123">
            <v>0</v>
          </cell>
          <cell r="O123">
            <v>0</v>
          </cell>
        </row>
        <row r="124">
          <cell r="B124" t="str">
            <v>6410 Totalt</v>
          </cell>
          <cell r="D124">
            <v>-27.400000000000002</v>
          </cell>
          <cell r="E124">
            <v>-21.4</v>
          </cell>
          <cell r="F124">
            <v>-6.8</v>
          </cell>
          <cell r="G124">
            <v>0</v>
          </cell>
          <cell r="H124">
            <v>-11.200000000000001</v>
          </cell>
          <cell r="I124">
            <v>-3.3</v>
          </cell>
          <cell r="J124">
            <v>-8</v>
          </cell>
          <cell r="K124">
            <v>-3.1</v>
          </cell>
          <cell r="L124">
            <v>0</v>
          </cell>
          <cell r="O124">
            <v>0</v>
          </cell>
        </row>
        <row r="125">
          <cell r="A125" t="str">
            <v>TAB</v>
          </cell>
          <cell r="B125">
            <v>6500</v>
          </cell>
          <cell r="C125" t="str">
            <v>Kontorsmaterial</v>
          </cell>
          <cell r="D125">
            <v>0</v>
          </cell>
          <cell r="E125">
            <v>0</v>
          </cell>
          <cell r="F125">
            <v>-3</v>
          </cell>
          <cell r="G125">
            <v>0</v>
          </cell>
          <cell r="H125">
            <v>0</v>
          </cell>
          <cell r="I125">
            <v>-4</v>
          </cell>
          <cell r="J125">
            <v>-1</v>
          </cell>
          <cell r="K125">
            <v>0</v>
          </cell>
          <cell r="L125">
            <v>0</v>
          </cell>
          <cell r="M125">
            <v>0</v>
          </cell>
          <cell r="N125">
            <v>0</v>
          </cell>
          <cell r="O125">
            <v>0</v>
          </cell>
        </row>
        <row r="126">
          <cell r="A126" t="str">
            <v>T-KAP</v>
          </cell>
          <cell r="B126">
            <v>6500</v>
          </cell>
          <cell r="C126" t="str">
            <v>Kontorsmaterial</v>
          </cell>
          <cell r="D126">
            <v>-11.1</v>
          </cell>
          <cell r="E126">
            <v>-37.5</v>
          </cell>
          <cell r="F126">
            <v>-34.5</v>
          </cell>
          <cell r="G126">
            <v>-23</v>
          </cell>
          <cell r="H126">
            <v>-5</v>
          </cell>
          <cell r="I126">
            <v>-13.3</v>
          </cell>
          <cell r="J126">
            <v>-9</v>
          </cell>
          <cell r="K126">
            <v>-15.4</v>
          </cell>
          <cell r="L126">
            <v>-19.399999999999999</v>
          </cell>
          <cell r="M126">
            <v>0</v>
          </cell>
          <cell r="N126">
            <v>0</v>
          </cell>
          <cell r="O126">
            <v>0</v>
          </cell>
        </row>
        <row r="127">
          <cell r="A127" t="str">
            <v>T-FOND</v>
          </cell>
          <cell r="B127">
            <v>6500</v>
          </cell>
          <cell r="C127" t="str">
            <v>Kontorsmaterial</v>
          </cell>
          <cell r="D127">
            <v>-15</v>
          </cell>
          <cell r="E127">
            <v>-2.5</v>
          </cell>
          <cell r="F127">
            <v>-8.6</v>
          </cell>
          <cell r="G127">
            <v>-5.6</v>
          </cell>
          <cell r="H127">
            <v>-5.5</v>
          </cell>
          <cell r="I127">
            <v>-4.5</v>
          </cell>
          <cell r="J127">
            <v>-6.7</v>
          </cell>
          <cell r="K127">
            <v>-8.1999999999999993</v>
          </cell>
          <cell r="L127">
            <v>-8.8000000000000007</v>
          </cell>
          <cell r="M127">
            <v>0</v>
          </cell>
          <cell r="N127">
            <v>0</v>
          </cell>
          <cell r="O127">
            <v>0</v>
          </cell>
        </row>
        <row r="128">
          <cell r="B128" t="str">
            <v>6500 Totalt</v>
          </cell>
          <cell r="D128">
            <v>-26.1</v>
          </cell>
          <cell r="E128">
            <v>-40</v>
          </cell>
          <cell r="F128">
            <v>-46.1</v>
          </cell>
          <cell r="G128">
            <v>-28.6</v>
          </cell>
          <cell r="H128">
            <v>-10.5</v>
          </cell>
          <cell r="I128">
            <v>-21.8</v>
          </cell>
          <cell r="J128">
            <v>-16.7</v>
          </cell>
          <cell r="K128">
            <v>-23.6</v>
          </cell>
          <cell r="L128">
            <v>-28.2</v>
          </cell>
          <cell r="O128">
            <v>0</v>
          </cell>
        </row>
        <row r="129">
          <cell r="A129" t="str">
            <v>T-KAP</v>
          </cell>
          <cell r="B129">
            <v>6640</v>
          </cell>
          <cell r="C129" t="str">
            <v>Reparation, underhåll inv.</v>
          </cell>
          <cell r="D129">
            <v>0</v>
          </cell>
          <cell r="E129">
            <v>0</v>
          </cell>
          <cell r="F129">
            <v>-1.8</v>
          </cell>
          <cell r="G129">
            <v>-4.9000000000000004</v>
          </cell>
          <cell r="H129">
            <v>-1.1000000000000001</v>
          </cell>
          <cell r="I129">
            <v>-4.8</v>
          </cell>
          <cell r="J129">
            <v>-0.7</v>
          </cell>
          <cell r="K129">
            <v>-2.5</v>
          </cell>
          <cell r="L129">
            <v>-1.9</v>
          </cell>
          <cell r="M129">
            <v>0</v>
          </cell>
          <cell r="N129">
            <v>0</v>
          </cell>
          <cell r="O129">
            <v>0</v>
          </cell>
        </row>
        <row r="130">
          <cell r="A130" t="str">
            <v>T-FOND</v>
          </cell>
          <cell r="B130">
            <v>6640</v>
          </cell>
          <cell r="C130" t="str">
            <v>Reparation, underhåll inv.</v>
          </cell>
          <cell r="D130">
            <v>0</v>
          </cell>
          <cell r="E130">
            <v>0</v>
          </cell>
          <cell r="F130">
            <v>-3.2</v>
          </cell>
          <cell r="G130">
            <v>-1.2</v>
          </cell>
          <cell r="H130">
            <v>0</v>
          </cell>
          <cell r="I130">
            <v>-2.4</v>
          </cell>
          <cell r="J130">
            <v>0</v>
          </cell>
          <cell r="K130">
            <v>-3.4</v>
          </cell>
          <cell r="L130">
            <v>0</v>
          </cell>
          <cell r="M130">
            <v>0</v>
          </cell>
          <cell r="N130">
            <v>0</v>
          </cell>
          <cell r="O130">
            <v>0</v>
          </cell>
        </row>
        <row r="131">
          <cell r="B131" t="str">
            <v>6640 Totalt</v>
          </cell>
          <cell r="D131">
            <v>0</v>
          </cell>
          <cell r="E131">
            <v>0</v>
          </cell>
          <cell r="F131">
            <v>-5</v>
          </cell>
          <cell r="G131">
            <v>-6.1000000000000005</v>
          </cell>
          <cell r="H131">
            <v>-1.1000000000000001</v>
          </cell>
          <cell r="I131">
            <v>-7.1999999999999993</v>
          </cell>
          <cell r="J131">
            <v>-0.7</v>
          </cell>
          <cell r="K131">
            <v>-5.9</v>
          </cell>
          <cell r="L131">
            <v>-1.9</v>
          </cell>
          <cell r="O131">
            <v>0</v>
          </cell>
        </row>
        <row r="132">
          <cell r="A132" t="str">
            <v>T-KAP</v>
          </cell>
          <cell r="B132">
            <v>6680</v>
          </cell>
          <cell r="C132" t="str">
            <v>TAB, intern service</v>
          </cell>
          <cell r="D132">
            <v>-42</v>
          </cell>
          <cell r="E132">
            <v>-42</v>
          </cell>
          <cell r="F132">
            <v>-42</v>
          </cell>
          <cell r="G132">
            <v>-42</v>
          </cell>
          <cell r="H132">
            <v>-42</v>
          </cell>
          <cell r="I132">
            <v>-42</v>
          </cell>
          <cell r="J132">
            <v>-42</v>
          </cell>
          <cell r="K132">
            <v>-42</v>
          </cell>
          <cell r="L132">
            <v>-42</v>
          </cell>
          <cell r="M132">
            <v>0</v>
          </cell>
          <cell r="N132">
            <v>0</v>
          </cell>
          <cell r="O132">
            <v>0</v>
          </cell>
        </row>
        <row r="133">
          <cell r="A133" t="str">
            <v>T-FOND</v>
          </cell>
          <cell r="B133">
            <v>6680</v>
          </cell>
          <cell r="C133" t="str">
            <v>TAB, intern service</v>
          </cell>
          <cell r="D133">
            <v>-52.5</v>
          </cell>
          <cell r="E133">
            <v>-52.5</v>
          </cell>
          <cell r="F133">
            <v>-52.5</v>
          </cell>
          <cell r="G133">
            <v>-52.5</v>
          </cell>
          <cell r="H133">
            <v>-52.5</v>
          </cell>
          <cell r="I133">
            <v>-52.5</v>
          </cell>
          <cell r="J133">
            <v>-52.5</v>
          </cell>
          <cell r="K133">
            <v>-52.5</v>
          </cell>
          <cell r="L133">
            <v>-52.5</v>
          </cell>
          <cell r="M133">
            <v>0</v>
          </cell>
          <cell r="N133">
            <v>0</v>
          </cell>
          <cell r="O133">
            <v>0</v>
          </cell>
        </row>
        <row r="134">
          <cell r="B134" t="str">
            <v>6680 Totalt</v>
          </cell>
          <cell r="D134">
            <v>-94.5</v>
          </cell>
          <cell r="E134">
            <v>-94.5</v>
          </cell>
          <cell r="F134">
            <v>-94.5</v>
          </cell>
          <cell r="G134">
            <v>-94.5</v>
          </cell>
          <cell r="H134">
            <v>-94.5</v>
          </cell>
          <cell r="I134">
            <v>-94.5</v>
          </cell>
          <cell r="J134">
            <v>-94.5</v>
          </cell>
          <cell r="K134">
            <v>-94.5</v>
          </cell>
          <cell r="L134">
            <v>-94.5</v>
          </cell>
          <cell r="O134">
            <v>0</v>
          </cell>
        </row>
        <row r="135">
          <cell r="A135" t="str">
            <v>TAB</v>
          </cell>
          <cell r="B135">
            <v>6730</v>
          </cell>
          <cell r="C135" t="str">
            <v>Redovisningstjänster</v>
          </cell>
          <cell r="D135">
            <v>0</v>
          </cell>
          <cell r="E135">
            <v>0</v>
          </cell>
          <cell r="F135">
            <v>0</v>
          </cell>
          <cell r="G135">
            <v>0</v>
          </cell>
          <cell r="H135">
            <v>-7.4</v>
          </cell>
          <cell r="I135">
            <v>0</v>
          </cell>
          <cell r="J135">
            <v>0</v>
          </cell>
          <cell r="K135">
            <v>0</v>
          </cell>
          <cell r="L135">
            <v>0</v>
          </cell>
          <cell r="M135">
            <v>0</v>
          </cell>
          <cell r="N135">
            <v>0</v>
          </cell>
          <cell r="O135">
            <v>0</v>
          </cell>
        </row>
        <row r="136">
          <cell r="B136" t="str">
            <v>6730 Totalt</v>
          </cell>
          <cell r="D136">
            <v>0</v>
          </cell>
          <cell r="E136">
            <v>0</v>
          </cell>
          <cell r="F136">
            <v>0</v>
          </cell>
          <cell r="G136">
            <v>0</v>
          </cell>
          <cell r="H136">
            <v>-7.4</v>
          </cell>
          <cell r="I136">
            <v>0</v>
          </cell>
          <cell r="J136">
            <v>0</v>
          </cell>
          <cell r="K136">
            <v>0</v>
          </cell>
          <cell r="L136">
            <v>0</v>
          </cell>
          <cell r="O136">
            <v>0</v>
          </cell>
        </row>
        <row r="137">
          <cell r="A137" t="str">
            <v>TAB</v>
          </cell>
          <cell r="B137">
            <v>6740</v>
          </cell>
          <cell r="C137" t="str">
            <v>Data-tjänster</v>
          </cell>
          <cell r="D137">
            <v>0</v>
          </cell>
          <cell r="E137">
            <v>0</v>
          </cell>
          <cell r="F137">
            <v>0</v>
          </cell>
          <cell r="G137">
            <v>0</v>
          </cell>
          <cell r="H137">
            <v>-4</v>
          </cell>
          <cell r="I137">
            <v>0</v>
          </cell>
          <cell r="J137">
            <v>0</v>
          </cell>
          <cell r="K137">
            <v>0</v>
          </cell>
          <cell r="L137">
            <v>0</v>
          </cell>
          <cell r="M137">
            <v>0</v>
          </cell>
          <cell r="N137">
            <v>0</v>
          </cell>
          <cell r="O137">
            <v>0</v>
          </cell>
        </row>
        <row r="138">
          <cell r="A138" t="str">
            <v>T-KAP</v>
          </cell>
          <cell r="B138">
            <v>6740</v>
          </cell>
          <cell r="C138" t="str">
            <v>Data-tjänster</v>
          </cell>
          <cell r="D138">
            <v>0</v>
          </cell>
          <cell r="E138">
            <v>0</v>
          </cell>
          <cell r="F138">
            <v>-2.2999999999999998</v>
          </cell>
          <cell r="G138">
            <v>-4.8</v>
          </cell>
          <cell r="H138">
            <v>-33.299999999999997</v>
          </cell>
          <cell r="I138">
            <v>-20.7</v>
          </cell>
          <cell r="J138">
            <v>-8.6</v>
          </cell>
          <cell r="K138">
            <v>0</v>
          </cell>
          <cell r="L138">
            <v>-19.600000000000001</v>
          </cell>
          <cell r="M138">
            <v>0</v>
          </cell>
          <cell r="N138">
            <v>0</v>
          </cell>
          <cell r="O138">
            <v>0</v>
          </cell>
        </row>
        <row r="139">
          <cell r="A139" t="str">
            <v>T-FOND</v>
          </cell>
          <cell r="B139">
            <v>6740</v>
          </cell>
          <cell r="C139" t="str">
            <v>Data-tjänster</v>
          </cell>
          <cell r="D139">
            <v>0</v>
          </cell>
          <cell r="E139">
            <v>0</v>
          </cell>
          <cell r="F139">
            <v>0</v>
          </cell>
          <cell r="G139">
            <v>-6.5</v>
          </cell>
          <cell r="H139">
            <v>-42.6</v>
          </cell>
          <cell r="I139">
            <v>-9.5</v>
          </cell>
          <cell r="J139">
            <v>-3.8</v>
          </cell>
          <cell r="K139">
            <v>0</v>
          </cell>
          <cell r="L139">
            <v>0</v>
          </cell>
          <cell r="M139">
            <v>0</v>
          </cell>
          <cell r="N139">
            <v>0</v>
          </cell>
          <cell r="O139">
            <v>0</v>
          </cell>
        </row>
        <row r="140">
          <cell r="B140" t="str">
            <v>6740 Totalt</v>
          </cell>
          <cell r="D140">
            <v>0</v>
          </cell>
          <cell r="E140">
            <v>0</v>
          </cell>
          <cell r="F140">
            <v>-2.2999999999999998</v>
          </cell>
          <cell r="G140">
            <v>-11.3</v>
          </cell>
          <cell r="H140">
            <v>-79.900000000000006</v>
          </cell>
          <cell r="I140">
            <v>-30.2</v>
          </cell>
          <cell r="J140">
            <v>-12.399999999999999</v>
          </cell>
          <cell r="K140">
            <v>0</v>
          </cell>
          <cell r="L140">
            <v>-19.600000000000001</v>
          </cell>
          <cell r="O140">
            <v>0</v>
          </cell>
        </row>
        <row r="141">
          <cell r="A141" t="str">
            <v>T-KAP</v>
          </cell>
          <cell r="B141">
            <v>6750</v>
          </cell>
          <cell r="C141" t="str">
            <v>Skattekonsulter mm</v>
          </cell>
          <cell r="D141">
            <v>-5.0999999999999996</v>
          </cell>
          <cell r="E141">
            <v>0</v>
          </cell>
          <cell r="F141">
            <v>0</v>
          </cell>
          <cell r="G141">
            <v>-13.9</v>
          </cell>
          <cell r="H141">
            <v>0</v>
          </cell>
          <cell r="I141">
            <v>0</v>
          </cell>
          <cell r="J141">
            <v>0</v>
          </cell>
          <cell r="K141">
            <v>-2.2999999999999998</v>
          </cell>
          <cell r="L141">
            <v>0</v>
          </cell>
          <cell r="M141">
            <v>0</v>
          </cell>
          <cell r="N141">
            <v>0</v>
          </cell>
          <cell r="O141">
            <v>0</v>
          </cell>
        </row>
        <row r="142">
          <cell r="B142" t="str">
            <v>6750 Totalt</v>
          </cell>
          <cell r="D142">
            <v>-5.0999999999999996</v>
          </cell>
          <cell r="E142">
            <v>0</v>
          </cell>
          <cell r="F142">
            <v>0</v>
          </cell>
          <cell r="G142">
            <v>-13.9</v>
          </cell>
          <cell r="H142">
            <v>0</v>
          </cell>
          <cell r="I142">
            <v>0</v>
          </cell>
          <cell r="J142">
            <v>0</v>
          </cell>
          <cell r="K142">
            <v>-2.2999999999999998</v>
          </cell>
          <cell r="L142">
            <v>0</v>
          </cell>
          <cell r="O142">
            <v>0</v>
          </cell>
        </row>
        <row r="143">
          <cell r="A143" t="str">
            <v>TAB</v>
          </cell>
          <cell r="B143">
            <v>6780</v>
          </cell>
          <cell r="C143" t="str">
            <v>Advokatkostnader</v>
          </cell>
          <cell r="D143">
            <v>0</v>
          </cell>
          <cell r="E143">
            <v>0</v>
          </cell>
          <cell r="F143">
            <v>0</v>
          </cell>
          <cell r="G143">
            <v>-7.2</v>
          </cell>
          <cell r="H143">
            <v>-5.6</v>
          </cell>
          <cell r="I143">
            <v>-2.6</v>
          </cell>
          <cell r="J143">
            <v>-8.6</v>
          </cell>
          <cell r="K143">
            <v>-6.1</v>
          </cell>
          <cell r="L143">
            <v>0</v>
          </cell>
          <cell r="M143">
            <v>0</v>
          </cell>
          <cell r="N143">
            <v>0</v>
          </cell>
          <cell r="O143">
            <v>0</v>
          </cell>
        </row>
        <row r="144">
          <cell r="A144" t="str">
            <v>T-KAP</v>
          </cell>
          <cell r="B144">
            <v>6780</v>
          </cell>
          <cell r="C144" t="str">
            <v>Advokatkostnader, internt</v>
          </cell>
          <cell r="D144">
            <v>0</v>
          </cell>
          <cell r="E144">
            <v>0</v>
          </cell>
          <cell r="F144">
            <v>-3.7</v>
          </cell>
          <cell r="G144">
            <v>-10.199999999999999</v>
          </cell>
          <cell r="H144">
            <v>-2.1</v>
          </cell>
          <cell r="I144">
            <v>0</v>
          </cell>
          <cell r="J144">
            <v>-1.1000000000000001</v>
          </cell>
          <cell r="K144">
            <v>0</v>
          </cell>
          <cell r="L144">
            <v>-4.7</v>
          </cell>
          <cell r="M144">
            <v>0</v>
          </cell>
          <cell r="N144">
            <v>0</v>
          </cell>
          <cell r="O144">
            <v>0</v>
          </cell>
        </row>
        <row r="145">
          <cell r="A145" t="str">
            <v>T-FOND</v>
          </cell>
          <cell r="B145">
            <v>6780</v>
          </cell>
          <cell r="C145" t="str">
            <v>Advokatkostnader</v>
          </cell>
          <cell r="D145">
            <v>0</v>
          </cell>
          <cell r="E145">
            <v>0</v>
          </cell>
          <cell r="F145">
            <v>0</v>
          </cell>
          <cell r="G145">
            <v>-8.1999999999999993</v>
          </cell>
          <cell r="H145">
            <v>0</v>
          </cell>
          <cell r="I145">
            <v>0</v>
          </cell>
          <cell r="J145">
            <v>0</v>
          </cell>
          <cell r="K145">
            <v>0</v>
          </cell>
          <cell r="L145">
            <v>0</v>
          </cell>
          <cell r="M145">
            <v>0</v>
          </cell>
          <cell r="N145">
            <v>0</v>
          </cell>
          <cell r="O145">
            <v>0</v>
          </cell>
        </row>
        <row r="146">
          <cell r="B146" t="str">
            <v>6780 Totalt</v>
          </cell>
          <cell r="D146">
            <v>0</v>
          </cell>
          <cell r="E146">
            <v>0</v>
          </cell>
          <cell r="F146">
            <v>-3.7</v>
          </cell>
          <cell r="G146">
            <v>-25.599999999999998</v>
          </cell>
          <cell r="H146">
            <v>-7.6999999999999993</v>
          </cell>
          <cell r="I146">
            <v>-2.6</v>
          </cell>
          <cell r="J146">
            <v>-9.6999999999999993</v>
          </cell>
          <cell r="K146">
            <v>-6.1</v>
          </cell>
          <cell r="L146">
            <v>-4.7</v>
          </cell>
          <cell r="O146">
            <v>0</v>
          </cell>
        </row>
        <row r="147">
          <cell r="A147" t="str">
            <v>TAB</v>
          </cell>
          <cell r="B147">
            <v>6790</v>
          </cell>
          <cell r="C147" t="str">
            <v>Övriga främmande tjänster</v>
          </cell>
          <cell r="D147">
            <v>-170.1</v>
          </cell>
          <cell r="E147">
            <v>-40</v>
          </cell>
          <cell r="F147">
            <v>-7</v>
          </cell>
          <cell r="G147">
            <v>0</v>
          </cell>
          <cell r="H147">
            <v>-6</v>
          </cell>
          <cell r="I147">
            <v>-102.6</v>
          </cell>
          <cell r="J147">
            <v>0</v>
          </cell>
          <cell r="K147">
            <v>-75</v>
          </cell>
          <cell r="L147">
            <v>-30.7</v>
          </cell>
          <cell r="M147">
            <v>0</v>
          </cell>
          <cell r="N147">
            <v>0</v>
          </cell>
          <cell r="O147">
            <v>0</v>
          </cell>
        </row>
        <row r="148">
          <cell r="A148" t="str">
            <v>T-KAP</v>
          </cell>
          <cell r="B148">
            <v>6790</v>
          </cell>
          <cell r="C148" t="str">
            <v>Övriga främmande tjänster</v>
          </cell>
          <cell r="D148">
            <v>0</v>
          </cell>
          <cell r="E148">
            <v>-22.6</v>
          </cell>
          <cell r="F148">
            <v>0</v>
          </cell>
          <cell r="G148">
            <v>-25.5</v>
          </cell>
          <cell r="H148">
            <v>0</v>
          </cell>
          <cell r="I148">
            <v>0</v>
          </cell>
          <cell r="J148">
            <v>-27</v>
          </cell>
          <cell r="K148">
            <v>-13.6</v>
          </cell>
          <cell r="L148">
            <v>-13.4</v>
          </cell>
          <cell r="M148">
            <v>0</v>
          </cell>
          <cell r="N148">
            <v>0</v>
          </cell>
          <cell r="O148">
            <v>0</v>
          </cell>
        </row>
        <row r="149">
          <cell r="A149" t="str">
            <v>T-FOND</v>
          </cell>
          <cell r="B149">
            <v>6790</v>
          </cell>
          <cell r="C149" t="str">
            <v>Främmande tjänster, internt</v>
          </cell>
          <cell r="D149">
            <v>0</v>
          </cell>
          <cell r="E149">
            <v>0</v>
          </cell>
          <cell r="F149">
            <v>0</v>
          </cell>
          <cell r="G149">
            <v>0</v>
          </cell>
          <cell r="H149">
            <v>0</v>
          </cell>
          <cell r="I149">
            <v>0</v>
          </cell>
          <cell r="J149">
            <v>-33.700000000000003</v>
          </cell>
          <cell r="K149">
            <v>0</v>
          </cell>
          <cell r="L149">
            <v>-3.5</v>
          </cell>
          <cell r="M149">
            <v>0</v>
          </cell>
          <cell r="N149">
            <v>0</v>
          </cell>
          <cell r="O149">
            <v>0</v>
          </cell>
        </row>
        <row r="150">
          <cell r="B150" t="str">
            <v>6790 Totalt</v>
          </cell>
          <cell r="D150">
            <v>-170.1</v>
          </cell>
          <cell r="E150">
            <v>-62.6</v>
          </cell>
          <cell r="F150">
            <v>-7</v>
          </cell>
          <cell r="G150">
            <v>-25.5</v>
          </cell>
          <cell r="H150">
            <v>-6</v>
          </cell>
          <cell r="I150">
            <v>-102.6</v>
          </cell>
          <cell r="J150">
            <v>-60.7</v>
          </cell>
          <cell r="K150">
            <v>-88.6</v>
          </cell>
          <cell r="L150">
            <v>-47.6</v>
          </cell>
          <cell r="O150">
            <v>0</v>
          </cell>
        </row>
        <row r="151">
          <cell r="A151" t="str">
            <v>TAB</v>
          </cell>
          <cell r="B151">
            <v>6810</v>
          </cell>
          <cell r="C151" t="str">
            <v>Telefoner kontor</v>
          </cell>
          <cell r="D151">
            <v>-9.1999999999999993</v>
          </cell>
          <cell r="E151">
            <v>0</v>
          </cell>
          <cell r="F151">
            <v>-3.5</v>
          </cell>
          <cell r="G151">
            <v>-20.100000000000001</v>
          </cell>
          <cell r="H151">
            <v>-0.1</v>
          </cell>
          <cell r="I151">
            <v>-3.8</v>
          </cell>
          <cell r="J151">
            <v>0</v>
          </cell>
          <cell r="K151">
            <v>-2.2999999999999998</v>
          </cell>
          <cell r="L151">
            <v>-2.4</v>
          </cell>
          <cell r="M151">
            <v>0</v>
          </cell>
          <cell r="N151">
            <v>0</v>
          </cell>
          <cell r="O151">
            <v>0</v>
          </cell>
        </row>
        <row r="152">
          <cell r="A152" t="str">
            <v>T-KAP</v>
          </cell>
          <cell r="B152">
            <v>6810</v>
          </cell>
          <cell r="C152" t="str">
            <v>Telefoner kontor</v>
          </cell>
          <cell r="D152">
            <v>-3</v>
          </cell>
          <cell r="E152">
            <v>-4.7</v>
          </cell>
          <cell r="F152">
            <v>-34.5</v>
          </cell>
          <cell r="G152">
            <v>-5.8</v>
          </cell>
          <cell r="H152">
            <v>-2.5</v>
          </cell>
          <cell r="I152">
            <v>-35.299999999999997</v>
          </cell>
          <cell r="J152">
            <v>-8.9</v>
          </cell>
          <cell r="K152">
            <v>-2.4</v>
          </cell>
          <cell r="L152">
            <v>-28.2</v>
          </cell>
          <cell r="M152">
            <v>0</v>
          </cell>
          <cell r="N152">
            <v>0</v>
          </cell>
          <cell r="O152">
            <v>0</v>
          </cell>
        </row>
        <row r="153">
          <cell r="A153" t="str">
            <v>T-FOND</v>
          </cell>
          <cell r="B153">
            <v>6810</v>
          </cell>
          <cell r="C153" t="str">
            <v>Telefoner kontor</v>
          </cell>
          <cell r="D153">
            <v>0</v>
          </cell>
          <cell r="E153">
            <v>-0.9</v>
          </cell>
          <cell r="F153">
            <v>-2.2000000000000002</v>
          </cell>
          <cell r="G153">
            <v>0</v>
          </cell>
          <cell r="H153">
            <v>-1.9</v>
          </cell>
          <cell r="I153">
            <v>-2</v>
          </cell>
          <cell r="J153">
            <v>-0.6</v>
          </cell>
          <cell r="K153">
            <v>-0.3</v>
          </cell>
          <cell r="L153">
            <v>-2.4</v>
          </cell>
          <cell r="M153">
            <v>0</v>
          </cell>
          <cell r="N153">
            <v>0</v>
          </cell>
          <cell r="O153">
            <v>0</v>
          </cell>
        </row>
        <row r="154">
          <cell r="B154" t="str">
            <v>6810 Totalt</v>
          </cell>
          <cell r="D154">
            <v>-12.2</v>
          </cell>
          <cell r="E154">
            <v>-5.6000000000000005</v>
          </cell>
          <cell r="F154">
            <v>-40.200000000000003</v>
          </cell>
          <cell r="G154">
            <v>-25.900000000000002</v>
          </cell>
          <cell r="H154">
            <v>-4.5</v>
          </cell>
          <cell r="I154">
            <v>-41.099999999999994</v>
          </cell>
          <cell r="J154">
            <v>-9.5</v>
          </cell>
          <cell r="K154">
            <v>-4.9999999999999991</v>
          </cell>
          <cell r="L154">
            <v>-33</v>
          </cell>
          <cell r="O154">
            <v>0</v>
          </cell>
        </row>
        <row r="155">
          <cell r="A155" t="str">
            <v>TAB</v>
          </cell>
          <cell r="B155">
            <v>6815</v>
          </cell>
          <cell r="C155" t="str">
            <v>NMT / GSM-telefon</v>
          </cell>
          <cell r="D155">
            <v>-3</v>
          </cell>
          <cell r="E155">
            <v>-3.4</v>
          </cell>
          <cell r="F155">
            <v>-2.1</v>
          </cell>
          <cell r="G155">
            <v>-2.9</v>
          </cell>
          <cell r="H155">
            <v>-5.5</v>
          </cell>
          <cell r="I155">
            <v>-3</v>
          </cell>
          <cell r="J155">
            <v>-5.2</v>
          </cell>
          <cell r="K155">
            <v>-2.2999999999999998</v>
          </cell>
          <cell r="L155">
            <v>-2.4</v>
          </cell>
          <cell r="M155">
            <v>0</v>
          </cell>
          <cell r="N155">
            <v>0</v>
          </cell>
          <cell r="O155">
            <v>0</v>
          </cell>
        </row>
        <row r="156">
          <cell r="A156" t="str">
            <v>T-KAP</v>
          </cell>
          <cell r="B156">
            <v>6815</v>
          </cell>
          <cell r="C156" t="str">
            <v>NMT / GSM-telefon</v>
          </cell>
          <cell r="D156">
            <v>-2.6</v>
          </cell>
          <cell r="E156">
            <v>-5.6</v>
          </cell>
          <cell r="F156">
            <v>-3.8</v>
          </cell>
          <cell r="G156">
            <v>-8.6</v>
          </cell>
          <cell r="H156">
            <v>-5.0999999999999996</v>
          </cell>
          <cell r="I156">
            <v>-5.8</v>
          </cell>
          <cell r="J156">
            <v>-9.4</v>
          </cell>
          <cell r="K156">
            <v>-4</v>
          </cell>
          <cell r="L156">
            <v>-7.1</v>
          </cell>
          <cell r="M156">
            <v>0</v>
          </cell>
          <cell r="N156">
            <v>0</v>
          </cell>
          <cell r="O156">
            <v>0</v>
          </cell>
        </row>
        <row r="157">
          <cell r="A157" t="str">
            <v>T-FOND</v>
          </cell>
          <cell r="B157">
            <v>6815</v>
          </cell>
          <cell r="C157" t="str">
            <v>NMT / GSM-telefon</v>
          </cell>
          <cell r="D157">
            <v>-8.4</v>
          </cell>
          <cell r="E157">
            <v>-4.7</v>
          </cell>
          <cell r="F157">
            <v>-2.7</v>
          </cell>
          <cell r="G157">
            <v>-2.4</v>
          </cell>
          <cell r="H157">
            <v>-3.4</v>
          </cell>
          <cell r="I157">
            <v>-2.4</v>
          </cell>
          <cell r="J157">
            <v>-5.6</v>
          </cell>
          <cell r="K157">
            <v>-4.0999999999999996</v>
          </cell>
          <cell r="L157">
            <v>-3.5</v>
          </cell>
          <cell r="M157">
            <v>0</v>
          </cell>
          <cell r="N157">
            <v>0</v>
          </cell>
          <cell r="O157">
            <v>0</v>
          </cell>
        </row>
        <row r="158">
          <cell r="B158" t="str">
            <v>6815 Totalt</v>
          </cell>
          <cell r="D158">
            <v>-14</v>
          </cell>
          <cell r="E158">
            <v>-13.7</v>
          </cell>
          <cell r="F158">
            <v>-8.6000000000000014</v>
          </cell>
          <cell r="G158">
            <v>-13.9</v>
          </cell>
          <cell r="H158">
            <v>-14</v>
          </cell>
          <cell r="I158">
            <v>-11.200000000000001</v>
          </cell>
          <cell r="J158">
            <v>-20.200000000000003</v>
          </cell>
          <cell r="K158">
            <v>-10.399999999999999</v>
          </cell>
          <cell r="L158">
            <v>-13</v>
          </cell>
          <cell r="O158">
            <v>0</v>
          </cell>
        </row>
        <row r="159">
          <cell r="A159" t="str">
            <v>T-KAP</v>
          </cell>
          <cell r="B159">
            <v>6820</v>
          </cell>
          <cell r="C159" t="str">
            <v>Telefax</v>
          </cell>
          <cell r="D159">
            <v>-0.2</v>
          </cell>
          <cell r="E159">
            <v>0</v>
          </cell>
          <cell r="F159">
            <v>-1</v>
          </cell>
          <cell r="G159">
            <v>0.7</v>
          </cell>
          <cell r="H159">
            <v>0.3</v>
          </cell>
          <cell r="I159">
            <v>-0.5</v>
          </cell>
          <cell r="J159">
            <v>-0.6</v>
          </cell>
          <cell r="K159">
            <v>-0.3</v>
          </cell>
          <cell r="L159">
            <v>-0.6</v>
          </cell>
          <cell r="M159">
            <v>0</v>
          </cell>
          <cell r="N159">
            <v>0</v>
          </cell>
          <cell r="O159">
            <v>0</v>
          </cell>
        </row>
        <row r="160">
          <cell r="A160" t="str">
            <v>T-FOND</v>
          </cell>
          <cell r="B160">
            <v>6820</v>
          </cell>
          <cell r="C160" t="str">
            <v>Telefax</v>
          </cell>
          <cell r="D160">
            <v>0</v>
          </cell>
          <cell r="E160">
            <v>0</v>
          </cell>
          <cell r="F160">
            <v>-2.8</v>
          </cell>
          <cell r="G160">
            <v>-0.6</v>
          </cell>
          <cell r="H160">
            <v>-3.7</v>
          </cell>
          <cell r="I160">
            <v>-0.6</v>
          </cell>
          <cell r="J160">
            <v>0</v>
          </cell>
          <cell r="K160">
            <v>-0.5</v>
          </cell>
          <cell r="L160">
            <v>-3.4</v>
          </cell>
          <cell r="M160">
            <v>0</v>
          </cell>
          <cell r="N160">
            <v>0</v>
          </cell>
          <cell r="O160">
            <v>0</v>
          </cell>
        </row>
        <row r="161">
          <cell r="B161" t="str">
            <v>6820 Totalt</v>
          </cell>
          <cell r="D161">
            <v>-0.2</v>
          </cell>
          <cell r="E161">
            <v>0</v>
          </cell>
          <cell r="F161">
            <v>-3.8</v>
          </cell>
          <cell r="G161">
            <v>9.9999999999999978E-2</v>
          </cell>
          <cell r="H161">
            <v>-3.4000000000000004</v>
          </cell>
          <cell r="I161">
            <v>-1.1000000000000001</v>
          </cell>
          <cell r="J161">
            <v>-0.6</v>
          </cell>
          <cell r="K161">
            <v>-0.8</v>
          </cell>
          <cell r="L161">
            <v>-4</v>
          </cell>
          <cell r="O161">
            <v>0</v>
          </cell>
        </row>
        <row r="162">
          <cell r="A162" t="str">
            <v>TAB</v>
          </cell>
          <cell r="B162">
            <v>6830</v>
          </cell>
          <cell r="C162" t="str">
            <v>Datakommunikation</v>
          </cell>
          <cell r="D162">
            <v>0</v>
          </cell>
          <cell r="E162">
            <v>0</v>
          </cell>
          <cell r="F162">
            <v>-4</v>
          </cell>
          <cell r="G162">
            <v>0</v>
          </cell>
          <cell r="H162">
            <v>-4.9000000000000004</v>
          </cell>
          <cell r="I162">
            <v>0</v>
          </cell>
          <cell r="J162">
            <v>-1.9</v>
          </cell>
          <cell r="K162">
            <v>0</v>
          </cell>
          <cell r="L162">
            <v>-1.9</v>
          </cell>
          <cell r="M162">
            <v>0</v>
          </cell>
          <cell r="N162">
            <v>0</v>
          </cell>
          <cell r="O162">
            <v>0</v>
          </cell>
        </row>
        <row r="163">
          <cell r="A163" t="str">
            <v>T-KAP</v>
          </cell>
          <cell r="B163">
            <v>6830</v>
          </cell>
          <cell r="C163" t="str">
            <v>Datakommunikation</v>
          </cell>
          <cell r="D163">
            <v>-6.4</v>
          </cell>
          <cell r="E163">
            <v>0</v>
          </cell>
          <cell r="F163">
            <v>0</v>
          </cell>
          <cell r="G163">
            <v>0</v>
          </cell>
          <cell r="H163">
            <v>0</v>
          </cell>
          <cell r="I163">
            <v>0</v>
          </cell>
          <cell r="J163">
            <v>0</v>
          </cell>
          <cell r="K163">
            <v>0</v>
          </cell>
          <cell r="L163">
            <v>0</v>
          </cell>
          <cell r="M163">
            <v>0</v>
          </cell>
          <cell r="N163">
            <v>0</v>
          </cell>
          <cell r="O163">
            <v>0</v>
          </cell>
        </row>
        <row r="164">
          <cell r="A164" t="str">
            <v>T-FOND</v>
          </cell>
          <cell r="B164">
            <v>6830</v>
          </cell>
          <cell r="C164" t="str">
            <v>Datakommunikation</v>
          </cell>
          <cell r="D164">
            <v>0</v>
          </cell>
          <cell r="E164">
            <v>0</v>
          </cell>
          <cell r="F164">
            <v>0</v>
          </cell>
          <cell r="G164">
            <v>0</v>
          </cell>
          <cell r="H164">
            <v>0</v>
          </cell>
          <cell r="I164">
            <v>0</v>
          </cell>
          <cell r="J164">
            <v>0</v>
          </cell>
          <cell r="K164">
            <v>-0.5</v>
          </cell>
          <cell r="L164">
            <v>-9.9</v>
          </cell>
          <cell r="M164">
            <v>0</v>
          </cell>
          <cell r="N164">
            <v>0</v>
          </cell>
          <cell r="O164">
            <v>0</v>
          </cell>
        </row>
        <row r="165">
          <cell r="B165" t="str">
            <v>6830 Totalt</v>
          </cell>
          <cell r="D165">
            <v>-6.4</v>
          </cell>
          <cell r="E165">
            <v>0</v>
          </cell>
          <cell r="F165">
            <v>-4</v>
          </cell>
          <cell r="G165">
            <v>0</v>
          </cell>
          <cell r="H165">
            <v>-4.9000000000000004</v>
          </cell>
          <cell r="I165">
            <v>0</v>
          </cell>
          <cell r="J165">
            <v>-1.9</v>
          </cell>
          <cell r="K165">
            <v>-0.5</v>
          </cell>
          <cell r="L165">
            <v>-11.8</v>
          </cell>
          <cell r="O165">
            <v>0</v>
          </cell>
        </row>
        <row r="166">
          <cell r="A166" t="str">
            <v>TAB</v>
          </cell>
          <cell r="B166">
            <v>6850</v>
          </cell>
          <cell r="C166" t="str">
            <v>Portokostnader</v>
          </cell>
          <cell r="D166">
            <v>0</v>
          </cell>
          <cell r="E166">
            <v>-2.9</v>
          </cell>
          <cell r="F166">
            <v>0</v>
          </cell>
          <cell r="G166">
            <v>0</v>
          </cell>
          <cell r="H166">
            <v>0</v>
          </cell>
          <cell r="I166">
            <v>0</v>
          </cell>
          <cell r="J166">
            <v>0</v>
          </cell>
          <cell r="K166">
            <v>0</v>
          </cell>
          <cell r="L166">
            <v>0</v>
          </cell>
          <cell r="M166">
            <v>0</v>
          </cell>
          <cell r="N166">
            <v>0</v>
          </cell>
          <cell r="O166">
            <v>0</v>
          </cell>
        </row>
        <row r="167">
          <cell r="A167" t="str">
            <v>T-KAP</v>
          </cell>
          <cell r="B167">
            <v>6850</v>
          </cell>
          <cell r="C167" t="str">
            <v>Portokostnader</v>
          </cell>
          <cell r="D167">
            <v>-1</v>
          </cell>
          <cell r="E167">
            <v>-16.3</v>
          </cell>
          <cell r="F167">
            <v>0</v>
          </cell>
          <cell r="G167">
            <v>0</v>
          </cell>
          <cell r="H167">
            <v>0</v>
          </cell>
          <cell r="I167">
            <v>-16</v>
          </cell>
          <cell r="J167">
            <v>0</v>
          </cell>
          <cell r="K167">
            <v>-16.100000000000001</v>
          </cell>
          <cell r="L167">
            <v>0</v>
          </cell>
          <cell r="M167">
            <v>0</v>
          </cell>
          <cell r="N167">
            <v>0</v>
          </cell>
          <cell r="O167">
            <v>0</v>
          </cell>
        </row>
        <row r="168">
          <cell r="A168" t="str">
            <v>T-FOND</v>
          </cell>
          <cell r="B168">
            <v>6850</v>
          </cell>
          <cell r="C168" t="str">
            <v>Portokostnader</v>
          </cell>
          <cell r="D168">
            <v>0</v>
          </cell>
          <cell r="E168">
            <v>0</v>
          </cell>
          <cell r="F168">
            <v>0</v>
          </cell>
          <cell r="G168">
            <v>-20</v>
          </cell>
          <cell r="H168">
            <v>0</v>
          </cell>
          <cell r="I168">
            <v>0</v>
          </cell>
          <cell r="J168">
            <v>0</v>
          </cell>
          <cell r="K168">
            <v>0</v>
          </cell>
          <cell r="L168">
            <v>-20</v>
          </cell>
          <cell r="M168">
            <v>0</v>
          </cell>
          <cell r="N168">
            <v>0</v>
          </cell>
          <cell r="O168">
            <v>0</v>
          </cell>
        </row>
        <row r="169">
          <cell r="B169" t="str">
            <v>6850 Totalt</v>
          </cell>
          <cell r="D169">
            <v>-1</v>
          </cell>
          <cell r="E169">
            <v>-19.2</v>
          </cell>
          <cell r="F169">
            <v>0</v>
          </cell>
          <cell r="G169">
            <v>-20</v>
          </cell>
          <cell r="H169">
            <v>0</v>
          </cell>
          <cell r="I169">
            <v>-16</v>
          </cell>
          <cell r="J169">
            <v>0</v>
          </cell>
          <cell r="K169">
            <v>-16.100000000000001</v>
          </cell>
          <cell r="L169">
            <v>-20</v>
          </cell>
          <cell r="O169">
            <v>0</v>
          </cell>
        </row>
        <row r="170">
          <cell r="A170" t="str">
            <v>TAB</v>
          </cell>
          <cell r="B170">
            <v>6911</v>
          </cell>
          <cell r="C170" t="str">
            <v>Bil, drivmedel</v>
          </cell>
          <cell r="D170">
            <v>-1</v>
          </cell>
          <cell r="E170">
            <v>-1.5</v>
          </cell>
          <cell r="F170">
            <v>-2.1</v>
          </cell>
          <cell r="G170">
            <v>-2.4</v>
          </cell>
          <cell r="H170">
            <v>-4.0999999999999996</v>
          </cell>
          <cell r="I170">
            <v>-1.4</v>
          </cell>
          <cell r="J170">
            <v>-0.7</v>
          </cell>
          <cell r="K170">
            <v>-3.1</v>
          </cell>
          <cell r="L170">
            <v>0</v>
          </cell>
          <cell r="M170">
            <v>0</v>
          </cell>
          <cell r="N170">
            <v>0</v>
          </cell>
          <cell r="O170">
            <v>0</v>
          </cell>
        </row>
        <row r="171">
          <cell r="A171" t="str">
            <v>T-KAP</v>
          </cell>
          <cell r="B171">
            <v>6911</v>
          </cell>
          <cell r="C171" t="str">
            <v>Bil, drivmedel</v>
          </cell>
          <cell r="D171">
            <v>-0.7</v>
          </cell>
          <cell r="E171">
            <v>-4</v>
          </cell>
          <cell r="F171">
            <v>-4.4000000000000004</v>
          </cell>
          <cell r="G171">
            <v>-7.7</v>
          </cell>
          <cell r="H171">
            <v>-8</v>
          </cell>
          <cell r="I171">
            <v>-7.5</v>
          </cell>
          <cell r="J171">
            <v>-2.6</v>
          </cell>
          <cell r="K171">
            <v>-7.7</v>
          </cell>
          <cell r="L171">
            <v>-1.5</v>
          </cell>
          <cell r="M171">
            <v>0</v>
          </cell>
          <cell r="N171">
            <v>0</v>
          </cell>
          <cell r="O171">
            <v>0</v>
          </cell>
        </row>
        <row r="172">
          <cell r="A172" t="str">
            <v>T-FOND</v>
          </cell>
          <cell r="B172">
            <v>6911</v>
          </cell>
          <cell r="C172" t="str">
            <v>Bil, drivmedel</v>
          </cell>
          <cell r="D172">
            <v>0</v>
          </cell>
          <cell r="E172">
            <v>-4.7</v>
          </cell>
          <cell r="F172">
            <v>-5.3</v>
          </cell>
          <cell r="G172">
            <v>-4.5</v>
          </cell>
          <cell r="H172">
            <v>-4.5</v>
          </cell>
          <cell r="I172">
            <v>-2.9</v>
          </cell>
          <cell r="J172">
            <v>-7.4</v>
          </cell>
          <cell r="K172">
            <v>-7.9</v>
          </cell>
          <cell r="L172">
            <v>0</v>
          </cell>
          <cell r="M172">
            <v>0</v>
          </cell>
          <cell r="N172">
            <v>0</v>
          </cell>
          <cell r="O172">
            <v>0</v>
          </cell>
        </row>
        <row r="173">
          <cell r="B173" t="str">
            <v>6911 Totalt</v>
          </cell>
          <cell r="D173">
            <v>-1.7</v>
          </cell>
          <cell r="E173">
            <v>-10.199999999999999</v>
          </cell>
          <cell r="F173">
            <v>-11.8</v>
          </cell>
          <cell r="G173">
            <v>-14.6</v>
          </cell>
          <cell r="H173">
            <v>-16.600000000000001</v>
          </cell>
          <cell r="I173">
            <v>-11.8</v>
          </cell>
          <cell r="J173">
            <v>-10.7</v>
          </cell>
          <cell r="K173">
            <v>-18.700000000000003</v>
          </cell>
          <cell r="L173">
            <v>-1.5</v>
          </cell>
          <cell r="O173">
            <v>0</v>
          </cell>
        </row>
        <row r="174">
          <cell r="A174" t="str">
            <v>TAB</v>
          </cell>
          <cell r="B174">
            <v>6912</v>
          </cell>
          <cell r="C174" t="str">
            <v>Bil, försäkring &amp; skatt</v>
          </cell>
          <cell r="D174">
            <v>0</v>
          </cell>
          <cell r="E174">
            <v>-1.4</v>
          </cell>
          <cell r="F174">
            <v>-2.6</v>
          </cell>
          <cell r="G174">
            <v>0</v>
          </cell>
          <cell r="H174">
            <v>0</v>
          </cell>
          <cell r="I174">
            <v>0.2</v>
          </cell>
          <cell r="J174">
            <v>0</v>
          </cell>
          <cell r="K174">
            <v>-0.7</v>
          </cell>
          <cell r="L174">
            <v>-4.2</v>
          </cell>
          <cell r="M174">
            <v>0</v>
          </cell>
          <cell r="N174">
            <v>0</v>
          </cell>
          <cell r="O174">
            <v>0</v>
          </cell>
        </row>
        <row r="175">
          <cell r="A175" t="str">
            <v>T-KAP</v>
          </cell>
          <cell r="B175">
            <v>6912</v>
          </cell>
          <cell r="C175" t="str">
            <v>Bil, försäkring &amp; skatt</v>
          </cell>
          <cell r="D175">
            <v>-20.3</v>
          </cell>
          <cell r="E175">
            <v>-6.7</v>
          </cell>
          <cell r="F175">
            <v>0</v>
          </cell>
          <cell r="G175">
            <v>0</v>
          </cell>
          <cell r="H175">
            <v>-3.5</v>
          </cell>
          <cell r="I175">
            <v>-1.9</v>
          </cell>
          <cell r="J175">
            <v>0</v>
          </cell>
          <cell r="K175">
            <v>-0.6</v>
          </cell>
          <cell r="L175">
            <v>-1.2</v>
          </cell>
          <cell r="M175">
            <v>0</v>
          </cell>
          <cell r="N175">
            <v>0</v>
          </cell>
          <cell r="O175">
            <v>0</v>
          </cell>
        </row>
        <row r="176">
          <cell r="A176" t="str">
            <v>T-FOND</v>
          </cell>
          <cell r="B176">
            <v>6912</v>
          </cell>
          <cell r="C176" t="str">
            <v>Bil, försäkring &amp; skatt</v>
          </cell>
          <cell r="D176">
            <v>-1.9</v>
          </cell>
          <cell r="E176">
            <v>-1.9</v>
          </cell>
          <cell r="F176">
            <v>-1.9</v>
          </cell>
          <cell r="G176">
            <v>-1.9</v>
          </cell>
          <cell r="H176">
            <v>-2</v>
          </cell>
          <cell r="I176">
            <v>-4.5999999999999996</v>
          </cell>
          <cell r="J176">
            <v>-3.5</v>
          </cell>
          <cell r="K176">
            <v>-7.1</v>
          </cell>
          <cell r="L176">
            <v>-0.3</v>
          </cell>
          <cell r="M176">
            <v>0</v>
          </cell>
          <cell r="N176">
            <v>0</v>
          </cell>
          <cell r="O176">
            <v>0</v>
          </cell>
        </row>
        <row r="177">
          <cell r="B177" t="str">
            <v>6912 Totalt</v>
          </cell>
          <cell r="D177">
            <v>-22.2</v>
          </cell>
          <cell r="E177">
            <v>-10</v>
          </cell>
          <cell r="F177">
            <v>-4.5</v>
          </cell>
          <cell r="G177">
            <v>-1.9</v>
          </cell>
          <cell r="H177">
            <v>-5.5</v>
          </cell>
          <cell r="I177">
            <v>-6.3</v>
          </cell>
          <cell r="J177">
            <v>-3.5</v>
          </cell>
          <cell r="K177">
            <v>-8.3999999999999986</v>
          </cell>
          <cell r="L177">
            <v>-5.7</v>
          </cell>
          <cell r="O177">
            <v>0</v>
          </cell>
        </row>
        <row r="178">
          <cell r="A178" t="str">
            <v>TAB</v>
          </cell>
          <cell r="B178">
            <v>6913</v>
          </cell>
          <cell r="C178" t="str">
            <v>Bil, reparationer</v>
          </cell>
          <cell r="D178">
            <v>-1.4</v>
          </cell>
          <cell r="E178">
            <v>-6.7</v>
          </cell>
          <cell r="F178">
            <v>0</v>
          </cell>
          <cell r="G178">
            <v>0</v>
          </cell>
          <cell r="H178">
            <v>0.5</v>
          </cell>
          <cell r="I178">
            <v>0</v>
          </cell>
          <cell r="J178">
            <v>0</v>
          </cell>
          <cell r="K178">
            <v>0</v>
          </cell>
          <cell r="L178">
            <v>0</v>
          </cell>
          <cell r="M178">
            <v>0</v>
          </cell>
          <cell r="N178">
            <v>0</v>
          </cell>
          <cell r="O178">
            <v>0</v>
          </cell>
        </row>
        <row r="179">
          <cell r="A179" t="str">
            <v>T-KAP</v>
          </cell>
          <cell r="B179">
            <v>6913</v>
          </cell>
          <cell r="C179" t="str">
            <v>Bil, reparationer</v>
          </cell>
          <cell r="D179">
            <v>0</v>
          </cell>
          <cell r="E179">
            <v>-0.5</v>
          </cell>
          <cell r="F179">
            <v>-1.5</v>
          </cell>
          <cell r="G179">
            <v>-0.2</v>
          </cell>
          <cell r="H179">
            <v>0</v>
          </cell>
          <cell r="I179">
            <v>0</v>
          </cell>
          <cell r="J179">
            <v>0</v>
          </cell>
          <cell r="K179">
            <v>-3.1</v>
          </cell>
          <cell r="L179">
            <v>0</v>
          </cell>
          <cell r="M179">
            <v>0</v>
          </cell>
          <cell r="N179">
            <v>0</v>
          </cell>
          <cell r="O179">
            <v>0</v>
          </cell>
        </row>
        <row r="180">
          <cell r="A180" t="str">
            <v>T-FOND</v>
          </cell>
          <cell r="B180">
            <v>6913</v>
          </cell>
          <cell r="C180" t="str">
            <v>Bil, reparationer</v>
          </cell>
          <cell r="D180">
            <v>-3.1</v>
          </cell>
          <cell r="E180">
            <v>0</v>
          </cell>
          <cell r="F180">
            <v>-2.7</v>
          </cell>
          <cell r="G180">
            <v>-19.2</v>
          </cell>
          <cell r="H180">
            <v>0</v>
          </cell>
          <cell r="I180">
            <v>-12.8</v>
          </cell>
          <cell r="J180">
            <v>-2.5</v>
          </cell>
          <cell r="K180">
            <v>-1.2</v>
          </cell>
          <cell r="L180">
            <v>-7.5</v>
          </cell>
          <cell r="M180">
            <v>0</v>
          </cell>
          <cell r="N180">
            <v>0</v>
          </cell>
          <cell r="O180">
            <v>0</v>
          </cell>
        </row>
        <row r="181">
          <cell r="B181" t="str">
            <v>6913 Totalt</v>
          </cell>
          <cell r="D181">
            <v>-4.5</v>
          </cell>
          <cell r="E181">
            <v>-7.2</v>
          </cell>
          <cell r="F181">
            <v>-4.2</v>
          </cell>
          <cell r="G181">
            <v>-19.399999999999999</v>
          </cell>
          <cell r="H181">
            <v>0.5</v>
          </cell>
          <cell r="I181">
            <v>-12.8</v>
          </cell>
          <cell r="J181">
            <v>-2.5</v>
          </cell>
          <cell r="K181">
            <v>-4.3</v>
          </cell>
          <cell r="L181">
            <v>-7.5</v>
          </cell>
          <cell r="O181">
            <v>0</v>
          </cell>
        </row>
        <row r="182">
          <cell r="A182" t="str">
            <v>T-KAP</v>
          </cell>
          <cell r="B182">
            <v>6915</v>
          </cell>
          <cell r="C182" t="str">
            <v>Bil, leasing</v>
          </cell>
          <cell r="D182">
            <v>-4.5</v>
          </cell>
          <cell r="E182">
            <v>-4.5</v>
          </cell>
          <cell r="F182">
            <v>-4.5</v>
          </cell>
          <cell r="G182">
            <v>-4.5</v>
          </cell>
          <cell r="H182">
            <v>-4.3</v>
          </cell>
          <cell r="I182">
            <v>-4.3</v>
          </cell>
          <cell r="J182">
            <v>0</v>
          </cell>
          <cell r="K182">
            <v>0</v>
          </cell>
          <cell r="L182">
            <v>0</v>
          </cell>
          <cell r="M182">
            <v>0</v>
          </cell>
          <cell r="N182">
            <v>0</v>
          </cell>
          <cell r="O182">
            <v>0</v>
          </cell>
        </row>
        <row r="183">
          <cell r="B183" t="str">
            <v>6915 Totalt</v>
          </cell>
          <cell r="D183">
            <v>-4.5</v>
          </cell>
          <cell r="E183">
            <v>-4.5</v>
          </cell>
          <cell r="F183">
            <v>-4.5</v>
          </cell>
          <cell r="G183">
            <v>-4.5</v>
          </cell>
          <cell r="H183">
            <v>-4.3</v>
          </cell>
          <cell r="I183">
            <v>-4.3</v>
          </cell>
          <cell r="J183">
            <v>0</v>
          </cell>
          <cell r="K183">
            <v>0</v>
          </cell>
          <cell r="L183">
            <v>0</v>
          </cell>
          <cell r="O183">
            <v>0</v>
          </cell>
        </row>
        <row r="184">
          <cell r="A184" t="str">
            <v>TAB</v>
          </cell>
          <cell r="B184">
            <v>6917</v>
          </cell>
          <cell r="C184" t="str">
            <v>Bil, parkering</v>
          </cell>
          <cell r="D184">
            <v>-2.6</v>
          </cell>
          <cell r="E184">
            <v>-2.8</v>
          </cell>
          <cell r="F184">
            <v>-3.5</v>
          </cell>
          <cell r="G184">
            <v>-0.1</v>
          </cell>
          <cell r="H184">
            <v>-6.5</v>
          </cell>
          <cell r="I184">
            <v>-2.8</v>
          </cell>
          <cell r="J184">
            <v>-2.6</v>
          </cell>
          <cell r="K184">
            <v>-3.1</v>
          </cell>
          <cell r="L184">
            <v>-2.6</v>
          </cell>
          <cell r="M184">
            <v>0</v>
          </cell>
          <cell r="N184">
            <v>0</v>
          </cell>
          <cell r="O184">
            <v>0</v>
          </cell>
        </row>
        <row r="185">
          <cell r="A185" t="str">
            <v>T-KAP</v>
          </cell>
          <cell r="B185">
            <v>6917</v>
          </cell>
          <cell r="C185" t="str">
            <v>Bil, parkering</v>
          </cell>
          <cell r="D185">
            <v>-9</v>
          </cell>
          <cell r="E185">
            <v>-8.6999999999999993</v>
          </cell>
          <cell r="F185">
            <v>-8.4</v>
          </cell>
          <cell r="G185">
            <v>-8.1</v>
          </cell>
          <cell r="H185">
            <v>-7.8</v>
          </cell>
          <cell r="I185">
            <v>-15.7</v>
          </cell>
          <cell r="J185">
            <v>0</v>
          </cell>
          <cell r="K185">
            <v>-7.9</v>
          </cell>
          <cell r="L185">
            <v>-7.9</v>
          </cell>
          <cell r="M185">
            <v>0</v>
          </cell>
          <cell r="N185">
            <v>0</v>
          </cell>
          <cell r="O185">
            <v>0</v>
          </cell>
        </row>
        <row r="186">
          <cell r="A186" t="str">
            <v>T-FOND</v>
          </cell>
          <cell r="B186">
            <v>6917</v>
          </cell>
          <cell r="C186" t="str">
            <v>Bil, parkering</v>
          </cell>
          <cell r="D186">
            <v>-5.2</v>
          </cell>
          <cell r="E186">
            <v>-5.2</v>
          </cell>
          <cell r="F186">
            <v>-5.2</v>
          </cell>
          <cell r="G186">
            <v>-5.2</v>
          </cell>
          <cell r="H186">
            <v>-5.2</v>
          </cell>
          <cell r="I186">
            <v>-5.2</v>
          </cell>
          <cell r="J186">
            <v>-5.2</v>
          </cell>
          <cell r="K186">
            <v>-5.2</v>
          </cell>
          <cell r="L186">
            <v>-5.2</v>
          </cell>
          <cell r="M186">
            <v>0</v>
          </cell>
          <cell r="N186">
            <v>0</v>
          </cell>
          <cell r="O186">
            <v>0</v>
          </cell>
        </row>
        <row r="187">
          <cell r="B187" t="str">
            <v>6917 Totalt</v>
          </cell>
          <cell r="D187">
            <v>-16.8</v>
          </cell>
          <cell r="E187">
            <v>-16.7</v>
          </cell>
          <cell r="F187">
            <v>-17.100000000000001</v>
          </cell>
          <cell r="G187">
            <v>-13.399999999999999</v>
          </cell>
          <cell r="H187">
            <v>-19.5</v>
          </cell>
          <cell r="I187">
            <v>-23.7</v>
          </cell>
          <cell r="J187">
            <v>-7.8000000000000007</v>
          </cell>
          <cell r="K187">
            <v>-16.2</v>
          </cell>
          <cell r="L187">
            <v>-15.7</v>
          </cell>
          <cell r="O187">
            <v>0</v>
          </cell>
        </row>
        <row r="188">
          <cell r="A188" t="str">
            <v>TAB</v>
          </cell>
          <cell r="B188">
            <v>6919</v>
          </cell>
          <cell r="C188" t="str">
            <v>Bil, övrigt</v>
          </cell>
          <cell r="D188">
            <v>0</v>
          </cell>
          <cell r="E188">
            <v>0</v>
          </cell>
          <cell r="F188">
            <v>-0.1</v>
          </cell>
          <cell r="G188">
            <v>-0.1</v>
          </cell>
          <cell r="H188">
            <v>-0.5</v>
          </cell>
          <cell r="I188">
            <v>-0.2</v>
          </cell>
          <cell r="J188">
            <v>0</v>
          </cell>
          <cell r="K188">
            <v>-2</v>
          </cell>
          <cell r="L188">
            <v>0</v>
          </cell>
          <cell r="M188">
            <v>0</v>
          </cell>
          <cell r="N188">
            <v>0</v>
          </cell>
          <cell r="O188">
            <v>0</v>
          </cell>
        </row>
        <row r="189">
          <cell r="A189" t="str">
            <v>T-KAP</v>
          </cell>
          <cell r="B189">
            <v>6919</v>
          </cell>
          <cell r="C189" t="str">
            <v>Bil, övrigt</v>
          </cell>
          <cell r="D189">
            <v>0</v>
          </cell>
          <cell r="E189">
            <v>0</v>
          </cell>
          <cell r="F189">
            <v>0</v>
          </cell>
          <cell r="G189">
            <v>-5.9</v>
          </cell>
          <cell r="H189">
            <v>-9.6999999999999993</v>
          </cell>
          <cell r="I189">
            <v>-0.3</v>
          </cell>
          <cell r="J189">
            <v>-0.4</v>
          </cell>
          <cell r="K189">
            <v>-9.3000000000000007</v>
          </cell>
          <cell r="L189">
            <v>-0.8</v>
          </cell>
          <cell r="M189">
            <v>0</v>
          </cell>
          <cell r="N189">
            <v>0</v>
          </cell>
          <cell r="O189">
            <v>0</v>
          </cell>
        </row>
        <row r="190">
          <cell r="A190" t="str">
            <v>T-FOND</v>
          </cell>
          <cell r="B190">
            <v>6919</v>
          </cell>
          <cell r="C190" t="str">
            <v>Bil, övrigt</v>
          </cell>
          <cell r="D190">
            <v>0</v>
          </cell>
          <cell r="E190">
            <v>0</v>
          </cell>
          <cell r="F190">
            <v>0</v>
          </cell>
          <cell r="G190">
            <v>-0.1</v>
          </cell>
          <cell r="H190">
            <v>-3.5</v>
          </cell>
          <cell r="I190">
            <v>-3.6</v>
          </cell>
          <cell r="J190">
            <v>-3</v>
          </cell>
          <cell r="K190">
            <v>-3.7</v>
          </cell>
          <cell r="L190">
            <v>-1</v>
          </cell>
          <cell r="M190">
            <v>0</v>
          </cell>
          <cell r="N190">
            <v>0</v>
          </cell>
          <cell r="O190">
            <v>0</v>
          </cell>
        </row>
        <row r="191">
          <cell r="B191" t="str">
            <v>6919 Totalt</v>
          </cell>
          <cell r="D191">
            <v>0</v>
          </cell>
          <cell r="E191">
            <v>0</v>
          </cell>
          <cell r="F191">
            <v>-0.1</v>
          </cell>
          <cell r="G191">
            <v>-6.1</v>
          </cell>
          <cell r="H191">
            <v>-13.7</v>
          </cell>
          <cell r="I191">
            <v>-4.0999999999999996</v>
          </cell>
          <cell r="J191">
            <v>-3.4</v>
          </cell>
          <cell r="K191">
            <v>-15</v>
          </cell>
          <cell r="L191">
            <v>-1.8</v>
          </cell>
          <cell r="O191">
            <v>0</v>
          </cell>
        </row>
        <row r="192">
          <cell r="A192" t="str">
            <v>TAB</v>
          </cell>
          <cell r="B192">
            <v>7010</v>
          </cell>
          <cell r="C192" t="str">
            <v>Frakter och transporter</v>
          </cell>
          <cell r="D192">
            <v>0</v>
          </cell>
          <cell r="E192">
            <v>0</v>
          </cell>
          <cell r="F192">
            <v>-1.2</v>
          </cell>
          <cell r="G192">
            <v>0</v>
          </cell>
          <cell r="H192">
            <v>-0.2</v>
          </cell>
          <cell r="I192">
            <v>0</v>
          </cell>
          <cell r="J192">
            <v>-0.9</v>
          </cell>
          <cell r="K192">
            <v>0</v>
          </cell>
          <cell r="L192">
            <v>0</v>
          </cell>
          <cell r="M192">
            <v>0</v>
          </cell>
          <cell r="N192">
            <v>0</v>
          </cell>
          <cell r="O192">
            <v>0</v>
          </cell>
        </row>
        <row r="193">
          <cell r="A193" t="str">
            <v>T-KAP</v>
          </cell>
          <cell r="B193">
            <v>7010</v>
          </cell>
          <cell r="C193" t="str">
            <v>Frakter och transporter</v>
          </cell>
          <cell r="D193">
            <v>-1.1000000000000001</v>
          </cell>
          <cell r="E193">
            <v>-6.8</v>
          </cell>
          <cell r="F193">
            <v>-3.4</v>
          </cell>
          <cell r="G193">
            <v>-5.3</v>
          </cell>
          <cell r="H193">
            <v>-6.8</v>
          </cell>
          <cell r="I193">
            <v>-8.1999999999999993</v>
          </cell>
          <cell r="J193">
            <v>-1.7</v>
          </cell>
          <cell r="K193">
            <v>-2.2999999999999998</v>
          </cell>
          <cell r="L193">
            <v>-7</v>
          </cell>
          <cell r="M193">
            <v>0</v>
          </cell>
          <cell r="N193">
            <v>0</v>
          </cell>
          <cell r="O193">
            <v>0</v>
          </cell>
        </row>
        <row r="194">
          <cell r="A194" t="str">
            <v>T-FOND</v>
          </cell>
          <cell r="B194">
            <v>7010</v>
          </cell>
          <cell r="C194" t="str">
            <v>Frakter och transporter</v>
          </cell>
          <cell r="D194">
            <v>0</v>
          </cell>
          <cell r="E194">
            <v>0</v>
          </cell>
          <cell r="F194">
            <v>-0.5</v>
          </cell>
          <cell r="G194">
            <v>0</v>
          </cell>
          <cell r="H194">
            <v>-1.1000000000000001</v>
          </cell>
          <cell r="I194">
            <v>0</v>
          </cell>
          <cell r="J194">
            <v>0</v>
          </cell>
          <cell r="K194">
            <v>0</v>
          </cell>
          <cell r="L194">
            <v>0</v>
          </cell>
          <cell r="M194">
            <v>0</v>
          </cell>
          <cell r="N194">
            <v>0</v>
          </cell>
          <cell r="O194">
            <v>0</v>
          </cell>
        </row>
        <row r="195">
          <cell r="B195" t="str">
            <v>7010 Totalt</v>
          </cell>
          <cell r="D195">
            <v>-1.1000000000000001</v>
          </cell>
          <cell r="E195">
            <v>-6.8</v>
          </cell>
          <cell r="F195">
            <v>-5.0999999999999996</v>
          </cell>
          <cell r="G195">
            <v>-5.3</v>
          </cell>
          <cell r="H195">
            <v>-8.1</v>
          </cell>
          <cell r="I195">
            <v>-8.1999999999999993</v>
          </cell>
          <cell r="J195">
            <v>-2.6</v>
          </cell>
          <cell r="K195">
            <v>-2.2999999999999998</v>
          </cell>
          <cell r="L195">
            <v>-7</v>
          </cell>
          <cell r="O195">
            <v>0</v>
          </cell>
        </row>
        <row r="196">
          <cell r="A196" t="str">
            <v>TAB</v>
          </cell>
          <cell r="B196">
            <v>7052</v>
          </cell>
          <cell r="C196" t="str">
            <v>Resekostnader övriga</v>
          </cell>
          <cell r="D196">
            <v>-25.7</v>
          </cell>
          <cell r="E196">
            <v>-11.4</v>
          </cell>
          <cell r="F196">
            <v>-16.2</v>
          </cell>
          <cell r="G196">
            <v>-10.3</v>
          </cell>
          <cell r="H196">
            <v>-27.3</v>
          </cell>
          <cell r="I196">
            <v>-13</v>
          </cell>
          <cell r="J196">
            <v>-19.600000000000001</v>
          </cell>
          <cell r="K196">
            <v>-37.799999999999997</v>
          </cell>
          <cell r="L196">
            <v>-21.5</v>
          </cell>
          <cell r="M196">
            <v>0</v>
          </cell>
          <cell r="N196">
            <v>0</v>
          </cell>
          <cell r="O196">
            <v>0</v>
          </cell>
        </row>
        <row r="197">
          <cell r="A197" t="str">
            <v>T-KAP</v>
          </cell>
          <cell r="B197">
            <v>7052</v>
          </cell>
          <cell r="C197" t="str">
            <v>Resekostnader övriga</v>
          </cell>
          <cell r="D197">
            <v>-55.6</v>
          </cell>
          <cell r="E197">
            <v>-5.6</v>
          </cell>
          <cell r="F197">
            <v>-28.2</v>
          </cell>
          <cell r="G197">
            <v>-41.7</v>
          </cell>
          <cell r="H197">
            <v>-2.2999999999999998</v>
          </cell>
          <cell r="I197">
            <v>-4.5</v>
          </cell>
          <cell r="J197">
            <v>-2.9</v>
          </cell>
          <cell r="K197">
            <v>-12</v>
          </cell>
          <cell r="L197">
            <v>-13</v>
          </cell>
          <cell r="M197">
            <v>0</v>
          </cell>
          <cell r="N197">
            <v>0</v>
          </cell>
          <cell r="O197">
            <v>0</v>
          </cell>
        </row>
        <row r="198">
          <cell r="A198" t="str">
            <v>T-FOND</v>
          </cell>
          <cell r="B198">
            <v>7052</v>
          </cell>
          <cell r="C198" t="str">
            <v>Resekostnader övriga</v>
          </cell>
          <cell r="D198">
            <v>-2.5</v>
          </cell>
          <cell r="E198">
            <v>-7.3</v>
          </cell>
          <cell r="F198">
            <v>-11.2</v>
          </cell>
          <cell r="G198">
            <v>0</v>
          </cell>
          <cell r="H198">
            <v>-3.3</v>
          </cell>
          <cell r="I198">
            <v>-11.1</v>
          </cell>
          <cell r="J198">
            <v>-2</v>
          </cell>
          <cell r="K198">
            <v>0</v>
          </cell>
          <cell r="L198">
            <v>0</v>
          </cell>
          <cell r="M198">
            <v>0</v>
          </cell>
          <cell r="N198">
            <v>0</v>
          </cell>
          <cell r="O198">
            <v>0</v>
          </cell>
        </row>
        <row r="199">
          <cell r="B199" t="str">
            <v>7052 Totalt</v>
          </cell>
          <cell r="D199">
            <v>-83.8</v>
          </cell>
          <cell r="E199">
            <v>-24.3</v>
          </cell>
          <cell r="F199">
            <v>-55.599999999999994</v>
          </cell>
          <cell r="G199">
            <v>-52</v>
          </cell>
          <cell r="H199">
            <v>-32.9</v>
          </cell>
          <cell r="I199">
            <v>-28.6</v>
          </cell>
          <cell r="J199">
            <v>-24.5</v>
          </cell>
          <cell r="K199">
            <v>-49.8</v>
          </cell>
          <cell r="L199">
            <v>-34.5</v>
          </cell>
          <cell r="O199">
            <v>0</v>
          </cell>
        </row>
        <row r="200">
          <cell r="A200" t="str">
            <v>TAB</v>
          </cell>
          <cell r="B200">
            <v>7054</v>
          </cell>
          <cell r="C200" t="str">
            <v>Lokala resor, taxi mm</v>
          </cell>
          <cell r="D200">
            <v>0</v>
          </cell>
          <cell r="E200">
            <v>-0.2</v>
          </cell>
          <cell r="F200">
            <v>-1.4</v>
          </cell>
          <cell r="G200">
            <v>-2</v>
          </cell>
          <cell r="H200">
            <v>-1.6</v>
          </cell>
          <cell r="I200">
            <v>-0.4</v>
          </cell>
          <cell r="J200">
            <v>0</v>
          </cell>
          <cell r="K200">
            <v>-1</v>
          </cell>
          <cell r="L200">
            <v>0</v>
          </cell>
          <cell r="M200">
            <v>0</v>
          </cell>
          <cell r="N200">
            <v>0</v>
          </cell>
          <cell r="O200">
            <v>0</v>
          </cell>
        </row>
        <row r="201">
          <cell r="A201" t="str">
            <v>T-KAP</v>
          </cell>
          <cell r="B201">
            <v>7054</v>
          </cell>
          <cell r="C201" t="str">
            <v>Lokala resor, taxi mm</v>
          </cell>
          <cell r="D201">
            <v>-3.7</v>
          </cell>
          <cell r="E201">
            <v>-6.6</v>
          </cell>
          <cell r="F201">
            <v>-5.0999999999999996</v>
          </cell>
          <cell r="G201">
            <v>-4.9000000000000004</v>
          </cell>
          <cell r="H201">
            <v>-4.4000000000000004</v>
          </cell>
          <cell r="I201">
            <v>-6.3</v>
          </cell>
          <cell r="J201">
            <v>-6.2</v>
          </cell>
          <cell r="K201">
            <v>-5.9</v>
          </cell>
          <cell r="L201">
            <v>-4.0999999999999996</v>
          </cell>
          <cell r="M201">
            <v>0</v>
          </cell>
          <cell r="N201">
            <v>0</v>
          </cell>
          <cell r="O201">
            <v>0</v>
          </cell>
        </row>
        <row r="202">
          <cell r="A202" t="str">
            <v>T-FOND</v>
          </cell>
          <cell r="B202">
            <v>7054</v>
          </cell>
          <cell r="C202" t="str">
            <v>Lokala resor, taxi mm</v>
          </cell>
          <cell r="D202">
            <v>-2.4</v>
          </cell>
          <cell r="E202">
            <v>-1.6</v>
          </cell>
          <cell r="F202">
            <v>-3.2</v>
          </cell>
          <cell r="G202">
            <v>-2.5</v>
          </cell>
          <cell r="H202">
            <v>-2</v>
          </cell>
          <cell r="I202">
            <v>-4.2</v>
          </cell>
          <cell r="J202">
            <v>-1.6</v>
          </cell>
          <cell r="K202">
            <v>-1</v>
          </cell>
          <cell r="L202">
            <v>-1.6</v>
          </cell>
          <cell r="M202">
            <v>0</v>
          </cell>
          <cell r="N202">
            <v>0</v>
          </cell>
          <cell r="O202">
            <v>0</v>
          </cell>
        </row>
        <row r="203">
          <cell r="B203" t="str">
            <v>7054 Totalt</v>
          </cell>
          <cell r="D203">
            <v>-6.1</v>
          </cell>
          <cell r="E203">
            <v>-8.4</v>
          </cell>
          <cell r="F203">
            <v>-9.6999999999999993</v>
          </cell>
          <cell r="G203">
            <v>-9.4</v>
          </cell>
          <cell r="H203">
            <v>-8</v>
          </cell>
          <cell r="I203">
            <v>-10.9</v>
          </cell>
          <cell r="J203">
            <v>-7.8000000000000007</v>
          </cell>
          <cell r="K203">
            <v>-7.9</v>
          </cell>
          <cell r="L203">
            <v>-5.6999999999999993</v>
          </cell>
          <cell r="O203">
            <v>0</v>
          </cell>
        </row>
        <row r="204">
          <cell r="A204" t="str">
            <v>TAB</v>
          </cell>
          <cell r="B204">
            <v>7171</v>
          </cell>
          <cell r="C204" t="str">
            <v>Representation, avdrag</v>
          </cell>
          <cell r="D204">
            <v>-1.2</v>
          </cell>
          <cell r="E204">
            <v>-1.1000000000000001</v>
          </cell>
          <cell r="F204">
            <v>-2.2000000000000002</v>
          </cell>
          <cell r="G204">
            <v>-4.5</v>
          </cell>
          <cell r="H204">
            <v>-7.2</v>
          </cell>
          <cell r="I204">
            <v>-2.2000000000000002</v>
          </cell>
          <cell r="J204">
            <v>0</v>
          </cell>
          <cell r="K204">
            <v>-6.2</v>
          </cell>
          <cell r="L204">
            <v>0</v>
          </cell>
          <cell r="M204">
            <v>0</v>
          </cell>
          <cell r="N204">
            <v>0</v>
          </cell>
          <cell r="O204">
            <v>0</v>
          </cell>
        </row>
        <row r="205">
          <cell r="A205" t="str">
            <v>T-KAP</v>
          </cell>
          <cell r="B205">
            <v>7171</v>
          </cell>
          <cell r="C205" t="str">
            <v>Representation, avdrag</v>
          </cell>
          <cell r="D205">
            <v>-3.4</v>
          </cell>
          <cell r="E205">
            <v>-5.4</v>
          </cell>
          <cell r="F205">
            <v>-10.4</v>
          </cell>
          <cell r="G205">
            <v>-8.6</v>
          </cell>
          <cell r="H205">
            <v>-8.6999999999999993</v>
          </cell>
          <cell r="I205">
            <v>-10.9</v>
          </cell>
          <cell r="J205">
            <v>-9.6</v>
          </cell>
          <cell r="K205">
            <v>-6.3</v>
          </cell>
          <cell r="L205">
            <v>-10.199999999999999</v>
          </cell>
          <cell r="M205">
            <v>0</v>
          </cell>
          <cell r="N205">
            <v>0</v>
          </cell>
          <cell r="O205">
            <v>0</v>
          </cell>
        </row>
        <row r="206">
          <cell r="A206" t="str">
            <v>T-FOND</v>
          </cell>
          <cell r="B206">
            <v>7171</v>
          </cell>
          <cell r="C206" t="str">
            <v>Representation, avdrag</v>
          </cell>
          <cell r="D206">
            <v>-0.4</v>
          </cell>
          <cell r="E206">
            <v>-0.7</v>
          </cell>
          <cell r="F206">
            <v>-1.5</v>
          </cell>
          <cell r="G206">
            <v>-0.5</v>
          </cell>
          <cell r="H206">
            <v>-1.3</v>
          </cell>
          <cell r="I206">
            <v>-0.7</v>
          </cell>
          <cell r="J206">
            <v>-2</v>
          </cell>
          <cell r="K206">
            <v>-3.6</v>
          </cell>
          <cell r="L206">
            <v>-0.3</v>
          </cell>
          <cell r="M206">
            <v>0</v>
          </cell>
          <cell r="N206">
            <v>0</v>
          </cell>
          <cell r="O206">
            <v>0</v>
          </cell>
        </row>
        <row r="207">
          <cell r="B207" t="str">
            <v>7171 Totalt</v>
          </cell>
          <cell r="D207">
            <v>-5</v>
          </cell>
          <cell r="E207">
            <v>-7.2</v>
          </cell>
          <cell r="F207">
            <v>-14.100000000000001</v>
          </cell>
          <cell r="G207">
            <v>-13.6</v>
          </cell>
          <cell r="H207">
            <v>-17.2</v>
          </cell>
          <cell r="I207">
            <v>-13.8</v>
          </cell>
          <cell r="J207">
            <v>-11.6</v>
          </cell>
          <cell r="K207">
            <v>-16.100000000000001</v>
          </cell>
          <cell r="L207">
            <v>-10.5</v>
          </cell>
          <cell r="O207">
            <v>0</v>
          </cell>
        </row>
        <row r="208">
          <cell r="A208" t="str">
            <v>T-FOND</v>
          </cell>
          <cell r="B208">
            <v>7172</v>
          </cell>
          <cell r="C208" t="str">
            <v>Representation, vin &amp; sprit</v>
          </cell>
          <cell r="D208">
            <v>0</v>
          </cell>
          <cell r="E208">
            <v>0</v>
          </cell>
          <cell r="F208">
            <v>0</v>
          </cell>
          <cell r="G208">
            <v>0</v>
          </cell>
          <cell r="H208">
            <v>-0.3</v>
          </cell>
          <cell r="I208">
            <v>0</v>
          </cell>
          <cell r="J208">
            <v>0</v>
          </cell>
          <cell r="K208">
            <v>0</v>
          </cell>
          <cell r="L208">
            <v>0</v>
          </cell>
          <cell r="M208">
            <v>0</v>
          </cell>
          <cell r="N208">
            <v>0</v>
          </cell>
          <cell r="O208">
            <v>0</v>
          </cell>
        </row>
        <row r="209">
          <cell r="B209" t="str">
            <v>7172 Totalt</v>
          </cell>
          <cell r="D209">
            <v>0</v>
          </cell>
          <cell r="E209">
            <v>0</v>
          </cell>
          <cell r="F209">
            <v>0</v>
          </cell>
          <cell r="G209">
            <v>0</v>
          </cell>
          <cell r="H209">
            <v>-0.3</v>
          </cell>
          <cell r="I209">
            <v>0</v>
          </cell>
          <cell r="J209">
            <v>0</v>
          </cell>
          <cell r="K209">
            <v>0</v>
          </cell>
          <cell r="L209">
            <v>0</v>
          </cell>
          <cell r="O209">
            <v>0</v>
          </cell>
        </row>
        <row r="210">
          <cell r="A210" t="str">
            <v>TAB</v>
          </cell>
          <cell r="B210">
            <v>7173</v>
          </cell>
          <cell r="C210" t="str">
            <v>Överrepresentation</v>
          </cell>
          <cell r="D210">
            <v>0</v>
          </cell>
          <cell r="E210">
            <v>0</v>
          </cell>
          <cell r="F210">
            <v>-2</v>
          </cell>
          <cell r="G210">
            <v>-5.8</v>
          </cell>
          <cell r="H210">
            <v>-3.6</v>
          </cell>
          <cell r="I210">
            <v>0</v>
          </cell>
          <cell r="J210">
            <v>0</v>
          </cell>
          <cell r="K210">
            <v>-9.8000000000000007</v>
          </cell>
          <cell r="L210">
            <v>0</v>
          </cell>
          <cell r="M210">
            <v>0</v>
          </cell>
          <cell r="N210">
            <v>0</v>
          </cell>
          <cell r="O210">
            <v>0</v>
          </cell>
        </row>
        <row r="211">
          <cell r="A211" t="str">
            <v>T-KAP</v>
          </cell>
          <cell r="B211">
            <v>7173</v>
          </cell>
          <cell r="C211" t="str">
            <v>Överrepresentation</v>
          </cell>
          <cell r="D211">
            <v>0</v>
          </cell>
          <cell r="E211">
            <v>-0.3</v>
          </cell>
          <cell r="F211">
            <v>-3.1</v>
          </cell>
          <cell r="G211">
            <v>-1.2</v>
          </cell>
          <cell r="H211">
            <v>-0.2</v>
          </cell>
          <cell r="I211">
            <v>-2.9</v>
          </cell>
          <cell r="J211">
            <v>-0.9</v>
          </cell>
          <cell r="K211">
            <v>-1</v>
          </cell>
          <cell r="L211">
            <v>-0.4</v>
          </cell>
          <cell r="M211">
            <v>0</v>
          </cell>
          <cell r="N211">
            <v>0</v>
          </cell>
          <cell r="O211">
            <v>0</v>
          </cell>
        </row>
        <row r="212">
          <cell r="A212" t="str">
            <v>T-FOND</v>
          </cell>
          <cell r="B212">
            <v>7173</v>
          </cell>
          <cell r="C212" t="str">
            <v>Överrepresentation</v>
          </cell>
          <cell r="D212">
            <v>0</v>
          </cell>
          <cell r="E212">
            <v>-1.4</v>
          </cell>
          <cell r="F212">
            <v>-0.9</v>
          </cell>
          <cell r="G212">
            <v>0</v>
          </cell>
          <cell r="H212">
            <v>-3.1</v>
          </cell>
          <cell r="I212">
            <v>-0.1</v>
          </cell>
          <cell r="J212">
            <v>-2</v>
          </cell>
          <cell r="K212">
            <v>-0.7</v>
          </cell>
          <cell r="L212">
            <v>-1.2</v>
          </cell>
          <cell r="M212">
            <v>0</v>
          </cell>
          <cell r="N212">
            <v>0</v>
          </cell>
          <cell r="O212">
            <v>0</v>
          </cell>
        </row>
        <row r="213">
          <cell r="B213" t="str">
            <v>7173 Totalt</v>
          </cell>
          <cell r="D213">
            <v>0</v>
          </cell>
          <cell r="E213">
            <v>-1.7</v>
          </cell>
          <cell r="F213">
            <v>-6</v>
          </cell>
          <cell r="G213">
            <v>-7</v>
          </cell>
          <cell r="H213">
            <v>-6.9</v>
          </cell>
          <cell r="I213">
            <v>-3</v>
          </cell>
          <cell r="J213">
            <v>-2.9</v>
          </cell>
          <cell r="K213">
            <v>-11.5</v>
          </cell>
          <cell r="L213">
            <v>-1.6</v>
          </cell>
          <cell r="O213">
            <v>0</v>
          </cell>
        </row>
        <row r="214">
          <cell r="A214" t="str">
            <v>TAB</v>
          </cell>
          <cell r="B214">
            <v>7174</v>
          </cell>
          <cell r="C214" t="str">
            <v>Kundträffar, konferencer</v>
          </cell>
          <cell r="D214">
            <v>-8.6</v>
          </cell>
          <cell r="E214">
            <v>0</v>
          </cell>
          <cell r="F214">
            <v>0</v>
          </cell>
          <cell r="G214">
            <v>0</v>
          </cell>
          <cell r="H214">
            <v>0</v>
          </cell>
          <cell r="I214">
            <v>0</v>
          </cell>
          <cell r="J214">
            <v>0</v>
          </cell>
          <cell r="K214">
            <v>0</v>
          </cell>
          <cell r="L214">
            <v>0</v>
          </cell>
          <cell r="M214">
            <v>0</v>
          </cell>
          <cell r="N214">
            <v>0</v>
          </cell>
          <cell r="O214">
            <v>0</v>
          </cell>
        </row>
        <row r="215">
          <cell r="A215" t="str">
            <v>T-KAP</v>
          </cell>
          <cell r="B215">
            <v>7174</v>
          </cell>
          <cell r="C215" t="str">
            <v>Kundträffar, konferencer</v>
          </cell>
          <cell r="D215">
            <v>-1</v>
          </cell>
          <cell r="E215">
            <v>-0.8</v>
          </cell>
          <cell r="F215">
            <v>-0.1</v>
          </cell>
          <cell r="G215">
            <v>0</v>
          </cell>
          <cell r="H215">
            <v>0</v>
          </cell>
          <cell r="I215">
            <v>-0.8</v>
          </cell>
          <cell r="J215">
            <v>0</v>
          </cell>
          <cell r="K215">
            <v>0</v>
          </cell>
          <cell r="L215">
            <v>-0.4</v>
          </cell>
          <cell r="M215">
            <v>0</v>
          </cell>
          <cell r="N215">
            <v>0</v>
          </cell>
          <cell r="O215">
            <v>0</v>
          </cell>
        </row>
        <row r="216">
          <cell r="B216" t="str">
            <v>7174 Totalt</v>
          </cell>
          <cell r="D216">
            <v>-9.6</v>
          </cell>
          <cell r="E216">
            <v>-0.8</v>
          </cell>
          <cell r="F216">
            <v>-0.1</v>
          </cell>
          <cell r="G216">
            <v>0</v>
          </cell>
          <cell r="H216">
            <v>0</v>
          </cell>
          <cell r="I216">
            <v>-0.8</v>
          </cell>
          <cell r="J216">
            <v>0</v>
          </cell>
          <cell r="K216">
            <v>0</v>
          </cell>
          <cell r="L216">
            <v>-0.4</v>
          </cell>
          <cell r="O216">
            <v>0</v>
          </cell>
        </row>
        <row r="217">
          <cell r="A217" t="str">
            <v>TAB</v>
          </cell>
          <cell r="B217">
            <v>7200</v>
          </cell>
          <cell r="C217" t="str">
            <v>Reklam och PR</v>
          </cell>
          <cell r="D217">
            <v>0</v>
          </cell>
          <cell r="E217">
            <v>-5</v>
          </cell>
          <cell r="F217">
            <v>0</v>
          </cell>
          <cell r="G217">
            <v>-47.2</v>
          </cell>
          <cell r="H217">
            <v>-22.4</v>
          </cell>
          <cell r="I217">
            <v>0</v>
          </cell>
          <cell r="J217">
            <v>0</v>
          </cell>
          <cell r="K217">
            <v>-0.7</v>
          </cell>
          <cell r="L217">
            <v>0</v>
          </cell>
          <cell r="M217">
            <v>0</v>
          </cell>
          <cell r="N217">
            <v>0</v>
          </cell>
          <cell r="O217">
            <v>0</v>
          </cell>
        </row>
        <row r="218">
          <cell r="A218" t="str">
            <v>T-KAP</v>
          </cell>
          <cell r="B218">
            <v>7200</v>
          </cell>
          <cell r="C218" t="str">
            <v>Reklam och PR</v>
          </cell>
          <cell r="D218">
            <v>0</v>
          </cell>
          <cell r="E218">
            <v>0</v>
          </cell>
          <cell r="F218">
            <v>-20.399999999999999</v>
          </cell>
          <cell r="G218">
            <v>0</v>
          </cell>
          <cell r="H218">
            <v>-14.9</v>
          </cell>
          <cell r="I218">
            <v>-72.5</v>
          </cell>
          <cell r="J218">
            <v>0</v>
          </cell>
          <cell r="K218">
            <v>0</v>
          </cell>
          <cell r="L218">
            <v>0</v>
          </cell>
          <cell r="M218">
            <v>0</v>
          </cell>
          <cell r="N218">
            <v>0</v>
          </cell>
          <cell r="O218">
            <v>0</v>
          </cell>
        </row>
        <row r="219">
          <cell r="B219" t="str">
            <v>7200 Totalt</v>
          </cell>
          <cell r="D219">
            <v>0</v>
          </cell>
          <cell r="E219">
            <v>-5</v>
          </cell>
          <cell r="F219">
            <v>-20.399999999999999</v>
          </cell>
          <cell r="G219">
            <v>-47.2</v>
          </cell>
          <cell r="H219">
            <v>-37.299999999999997</v>
          </cell>
          <cell r="I219">
            <v>-72.5</v>
          </cell>
          <cell r="J219">
            <v>0</v>
          </cell>
          <cell r="K219">
            <v>-0.7</v>
          </cell>
          <cell r="L219">
            <v>0</v>
          </cell>
          <cell r="O219">
            <v>0</v>
          </cell>
        </row>
        <row r="220">
          <cell r="A220" t="str">
            <v>T-KAP</v>
          </cell>
          <cell r="B220">
            <v>7210</v>
          </cell>
          <cell r="C220" t="str">
            <v>Annonsering</v>
          </cell>
          <cell r="D220">
            <v>0</v>
          </cell>
          <cell r="E220">
            <v>0</v>
          </cell>
          <cell r="F220">
            <v>0</v>
          </cell>
          <cell r="G220">
            <v>0</v>
          </cell>
          <cell r="H220">
            <v>0</v>
          </cell>
          <cell r="I220">
            <v>-7</v>
          </cell>
          <cell r="J220">
            <v>0</v>
          </cell>
          <cell r="K220">
            <v>0</v>
          </cell>
          <cell r="L220">
            <v>-5</v>
          </cell>
          <cell r="M220">
            <v>0</v>
          </cell>
          <cell r="N220">
            <v>0</v>
          </cell>
          <cell r="O220">
            <v>0</v>
          </cell>
        </row>
        <row r="221">
          <cell r="B221" t="str">
            <v>7210 Totalt</v>
          </cell>
          <cell r="D221">
            <v>0</v>
          </cell>
          <cell r="E221">
            <v>0</v>
          </cell>
          <cell r="F221">
            <v>0</v>
          </cell>
          <cell r="G221">
            <v>0</v>
          </cell>
          <cell r="H221">
            <v>0</v>
          </cell>
          <cell r="I221">
            <v>-7</v>
          </cell>
          <cell r="J221">
            <v>0</v>
          </cell>
          <cell r="K221">
            <v>0</v>
          </cell>
          <cell r="L221">
            <v>-5</v>
          </cell>
          <cell r="O221">
            <v>0</v>
          </cell>
        </row>
        <row r="222">
          <cell r="A222" t="str">
            <v>TAB</v>
          </cell>
          <cell r="B222">
            <v>7290</v>
          </cell>
          <cell r="C222" t="str">
            <v>Övrig marknadsföring</v>
          </cell>
          <cell r="D222">
            <v>0</v>
          </cell>
          <cell r="E222">
            <v>0</v>
          </cell>
          <cell r="F222">
            <v>0</v>
          </cell>
          <cell r="G222">
            <v>-12.5</v>
          </cell>
          <cell r="H222">
            <v>0</v>
          </cell>
          <cell r="I222">
            <v>0</v>
          </cell>
          <cell r="J222">
            <v>0</v>
          </cell>
          <cell r="K222">
            <v>0</v>
          </cell>
          <cell r="L222">
            <v>0</v>
          </cell>
          <cell r="M222">
            <v>0</v>
          </cell>
          <cell r="N222">
            <v>0</v>
          </cell>
          <cell r="O222">
            <v>0</v>
          </cell>
        </row>
        <row r="223">
          <cell r="A223" t="str">
            <v>T-KAP</v>
          </cell>
          <cell r="B223">
            <v>7290</v>
          </cell>
          <cell r="C223" t="str">
            <v>Övrig marknadsföring</v>
          </cell>
          <cell r="D223">
            <v>-4.8</v>
          </cell>
          <cell r="E223">
            <v>0</v>
          </cell>
          <cell r="F223">
            <v>0</v>
          </cell>
          <cell r="G223">
            <v>-6.6</v>
          </cell>
          <cell r="H223">
            <v>0</v>
          </cell>
          <cell r="I223">
            <v>-1</v>
          </cell>
          <cell r="J223">
            <v>-28.9</v>
          </cell>
          <cell r="K223">
            <v>-7.2</v>
          </cell>
          <cell r="L223">
            <v>-0.6</v>
          </cell>
          <cell r="M223">
            <v>0</v>
          </cell>
          <cell r="N223">
            <v>0</v>
          </cell>
          <cell r="O223">
            <v>0</v>
          </cell>
        </row>
        <row r="224">
          <cell r="B224" t="str">
            <v>7290 Totalt</v>
          </cell>
          <cell r="D224">
            <v>-4.8</v>
          </cell>
          <cell r="E224">
            <v>0</v>
          </cell>
          <cell r="F224">
            <v>0</v>
          </cell>
          <cell r="G224">
            <v>-19.100000000000001</v>
          </cell>
          <cell r="H224">
            <v>0</v>
          </cell>
          <cell r="I224">
            <v>-1</v>
          </cell>
          <cell r="J224">
            <v>-28.9</v>
          </cell>
          <cell r="K224">
            <v>-7.2</v>
          </cell>
          <cell r="L224">
            <v>-0.6</v>
          </cell>
          <cell r="O224">
            <v>0</v>
          </cell>
        </row>
        <row r="225">
          <cell r="A225" t="str">
            <v>TAB</v>
          </cell>
          <cell r="B225">
            <v>7310</v>
          </cell>
          <cell r="C225" t="str">
            <v>Försäkringspremier</v>
          </cell>
          <cell r="D225">
            <v>0</v>
          </cell>
          <cell r="E225">
            <v>0</v>
          </cell>
          <cell r="F225">
            <v>0</v>
          </cell>
          <cell r="G225">
            <v>0</v>
          </cell>
          <cell r="H225">
            <v>-13.9</v>
          </cell>
          <cell r="I225">
            <v>-2</v>
          </cell>
          <cell r="J225">
            <v>0</v>
          </cell>
          <cell r="K225">
            <v>0</v>
          </cell>
          <cell r="L225">
            <v>0</v>
          </cell>
          <cell r="M225">
            <v>0</v>
          </cell>
          <cell r="N225">
            <v>0</v>
          </cell>
          <cell r="O225">
            <v>0</v>
          </cell>
        </row>
        <row r="226">
          <cell r="B226" t="str">
            <v>7310 Totalt</v>
          </cell>
          <cell r="D226">
            <v>0</v>
          </cell>
          <cell r="E226">
            <v>0</v>
          </cell>
          <cell r="F226">
            <v>0</v>
          </cell>
          <cell r="G226">
            <v>0</v>
          </cell>
          <cell r="H226">
            <v>-13.9</v>
          </cell>
          <cell r="I226">
            <v>-2</v>
          </cell>
          <cell r="J226">
            <v>0</v>
          </cell>
          <cell r="K226">
            <v>0</v>
          </cell>
          <cell r="L226">
            <v>0</v>
          </cell>
          <cell r="O226">
            <v>0</v>
          </cell>
        </row>
        <row r="227">
          <cell r="A227" t="str">
            <v>TAB</v>
          </cell>
          <cell r="B227">
            <v>7319</v>
          </cell>
          <cell r="C227" t="str">
            <v>AIG, Förmögenhetsbrott</v>
          </cell>
          <cell r="D227">
            <v>0</v>
          </cell>
          <cell r="E227">
            <v>0</v>
          </cell>
          <cell r="F227">
            <v>0</v>
          </cell>
          <cell r="G227">
            <v>0</v>
          </cell>
          <cell r="H227">
            <v>-5</v>
          </cell>
          <cell r="I227">
            <v>-5</v>
          </cell>
          <cell r="J227">
            <v>-5</v>
          </cell>
          <cell r="K227">
            <v>-5</v>
          </cell>
          <cell r="L227">
            <v>-5</v>
          </cell>
          <cell r="M227">
            <v>0</v>
          </cell>
          <cell r="N227">
            <v>0</v>
          </cell>
          <cell r="O227">
            <v>0</v>
          </cell>
        </row>
        <row r="228">
          <cell r="B228" t="str">
            <v>7319 Totalt</v>
          </cell>
          <cell r="D228">
            <v>0</v>
          </cell>
          <cell r="E228">
            <v>0</v>
          </cell>
          <cell r="F228">
            <v>0</v>
          </cell>
          <cell r="G228">
            <v>0</v>
          </cell>
          <cell r="H228">
            <v>-5</v>
          </cell>
          <cell r="I228">
            <v>-5</v>
          </cell>
          <cell r="J228">
            <v>-5</v>
          </cell>
          <cell r="K228">
            <v>-5</v>
          </cell>
          <cell r="L228">
            <v>-5</v>
          </cell>
          <cell r="O228">
            <v>0</v>
          </cell>
        </row>
        <row r="229">
          <cell r="A229" t="str">
            <v>TAB</v>
          </cell>
          <cell r="B229">
            <v>7320</v>
          </cell>
          <cell r="C229" t="str">
            <v>AIG, Proffessionsansvar</v>
          </cell>
          <cell r="D229">
            <v>0</v>
          </cell>
          <cell r="E229">
            <v>0</v>
          </cell>
          <cell r="F229">
            <v>0</v>
          </cell>
          <cell r="G229">
            <v>0</v>
          </cell>
          <cell r="H229">
            <v>-16.3</v>
          </cell>
          <cell r="I229">
            <v>-16.3</v>
          </cell>
          <cell r="J229">
            <v>-16.3</v>
          </cell>
          <cell r="K229">
            <v>-16.3</v>
          </cell>
          <cell r="L229">
            <v>-16.3</v>
          </cell>
          <cell r="M229">
            <v>0</v>
          </cell>
          <cell r="N229">
            <v>0</v>
          </cell>
          <cell r="O229">
            <v>0</v>
          </cell>
        </row>
        <row r="230">
          <cell r="A230" t="str">
            <v>T-KAP</v>
          </cell>
          <cell r="B230">
            <v>7320</v>
          </cell>
          <cell r="C230" t="str">
            <v>Ansvarsförsäkring</v>
          </cell>
          <cell r="D230">
            <v>-14.4</v>
          </cell>
          <cell r="E230">
            <v>-14.4</v>
          </cell>
          <cell r="F230">
            <v>-14.4</v>
          </cell>
          <cell r="G230">
            <v>-14.4</v>
          </cell>
          <cell r="H230">
            <v>0</v>
          </cell>
          <cell r="I230">
            <v>0</v>
          </cell>
          <cell r="J230">
            <v>0</v>
          </cell>
          <cell r="K230">
            <v>0</v>
          </cell>
          <cell r="L230">
            <v>0</v>
          </cell>
          <cell r="M230">
            <v>0</v>
          </cell>
          <cell r="N230">
            <v>0</v>
          </cell>
          <cell r="O230">
            <v>0</v>
          </cell>
        </row>
        <row r="231">
          <cell r="B231" t="str">
            <v>7320 Totalt</v>
          </cell>
          <cell r="D231">
            <v>-14.4</v>
          </cell>
          <cell r="E231">
            <v>-14.4</v>
          </cell>
          <cell r="F231">
            <v>-14.4</v>
          </cell>
          <cell r="G231">
            <v>-14.4</v>
          </cell>
          <cell r="H231">
            <v>-16.3</v>
          </cell>
          <cell r="I231">
            <v>-16.3</v>
          </cell>
          <cell r="J231">
            <v>-16.3</v>
          </cell>
          <cell r="K231">
            <v>-16.3</v>
          </cell>
          <cell r="L231">
            <v>-16.3</v>
          </cell>
          <cell r="O231">
            <v>0</v>
          </cell>
        </row>
        <row r="232">
          <cell r="A232" t="str">
            <v>TAB</v>
          </cell>
          <cell r="B232">
            <v>7321</v>
          </cell>
          <cell r="C232" t="str">
            <v>VD/Styrelseansvarsförs</v>
          </cell>
          <cell r="D232">
            <v>-2.9</v>
          </cell>
          <cell r="E232">
            <v>-2.9</v>
          </cell>
          <cell r="F232">
            <v>-2.9</v>
          </cell>
          <cell r="G232">
            <v>-2.9</v>
          </cell>
          <cell r="H232">
            <v>-2.9</v>
          </cell>
          <cell r="I232">
            <v>-2.9</v>
          </cell>
          <cell r="J232">
            <v>-2.9</v>
          </cell>
          <cell r="K232">
            <v>-2.9</v>
          </cell>
          <cell r="L232">
            <v>-2.9</v>
          </cell>
          <cell r="M232">
            <v>0</v>
          </cell>
          <cell r="N232">
            <v>0</v>
          </cell>
          <cell r="O232">
            <v>0</v>
          </cell>
        </row>
        <row r="233">
          <cell r="B233" t="str">
            <v>7321 Totalt</v>
          </cell>
          <cell r="D233">
            <v>-2.9</v>
          </cell>
          <cell r="E233">
            <v>-2.9</v>
          </cell>
          <cell r="F233">
            <v>-2.9</v>
          </cell>
          <cell r="G233">
            <v>-2.9</v>
          </cell>
          <cell r="H233">
            <v>-2.9</v>
          </cell>
          <cell r="I233">
            <v>-2.9</v>
          </cell>
          <cell r="J233">
            <v>-2.9</v>
          </cell>
          <cell r="K233">
            <v>-2.9</v>
          </cell>
          <cell r="L233">
            <v>-2.9</v>
          </cell>
          <cell r="O233">
            <v>0</v>
          </cell>
        </row>
        <row r="234">
          <cell r="A234" t="str">
            <v>T-KAP</v>
          </cell>
          <cell r="B234">
            <v>7415</v>
          </cell>
          <cell r="C234" t="str">
            <v>Styrelsearvoden, sociala avg</v>
          </cell>
          <cell r="D234">
            <v>0</v>
          </cell>
          <cell r="E234">
            <v>0</v>
          </cell>
          <cell r="F234">
            <v>0</v>
          </cell>
          <cell r="G234">
            <v>2.9</v>
          </cell>
          <cell r="H234">
            <v>0</v>
          </cell>
          <cell r="I234">
            <v>0</v>
          </cell>
          <cell r="J234">
            <v>0</v>
          </cell>
          <cell r="K234">
            <v>0</v>
          </cell>
          <cell r="L234">
            <v>0</v>
          </cell>
          <cell r="M234">
            <v>0</v>
          </cell>
          <cell r="N234">
            <v>0</v>
          </cell>
          <cell r="O234">
            <v>0</v>
          </cell>
        </row>
        <row r="235">
          <cell r="A235" t="str">
            <v>T-FOND</v>
          </cell>
          <cell r="B235">
            <v>7415</v>
          </cell>
          <cell r="C235" t="str">
            <v>Styrelsearvoden, sociala avg</v>
          </cell>
          <cell r="D235">
            <v>0</v>
          </cell>
          <cell r="E235">
            <v>0</v>
          </cell>
          <cell r="F235">
            <v>0</v>
          </cell>
          <cell r="G235">
            <v>5.8</v>
          </cell>
          <cell r="H235">
            <v>0</v>
          </cell>
          <cell r="I235">
            <v>0</v>
          </cell>
          <cell r="J235">
            <v>0</v>
          </cell>
          <cell r="K235">
            <v>0</v>
          </cell>
          <cell r="L235">
            <v>0</v>
          </cell>
          <cell r="M235">
            <v>0</v>
          </cell>
          <cell r="N235">
            <v>0</v>
          </cell>
          <cell r="O235">
            <v>0</v>
          </cell>
        </row>
        <row r="236">
          <cell r="B236" t="str">
            <v>7415 Totalt</v>
          </cell>
          <cell r="D236">
            <v>0</v>
          </cell>
          <cell r="E236">
            <v>0</v>
          </cell>
          <cell r="F236">
            <v>0</v>
          </cell>
          <cell r="G236">
            <v>8.6999999999999993</v>
          </cell>
          <cell r="H236">
            <v>0</v>
          </cell>
          <cell r="I236">
            <v>0</v>
          </cell>
          <cell r="J236">
            <v>0</v>
          </cell>
          <cell r="K236">
            <v>0</v>
          </cell>
          <cell r="L236">
            <v>0</v>
          </cell>
          <cell r="O236">
            <v>0</v>
          </cell>
        </row>
        <row r="237">
          <cell r="A237" t="str">
            <v>T-KAP</v>
          </cell>
          <cell r="B237">
            <v>7420</v>
          </cell>
          <cell r="C237" t="str">
            <v>Revisionsarvoden</v>
          </cell>
          <cell r="D237">
            <v>0</v>
          </cell>
          <cell r="E237">
            <v>0</v>
          </cell>
          <cell r="F237">
            <v>0</v>
          </cell>
          <cell r="G237">
            <v>0</v>
          </cell>
          <cell r="H237">
            <v>5</v>
          </cell>
          <cell r="I237">
            <v>0</v>
          </cell>
          <cell r="J237">
            <v>0</v>
          </cell>
          <cell r="K237">
            <v>0</v>
          </cell>
          <cell r="L237">
            <v>0</v>
          </cell>
          <cell r="M237">
            <v>0</v>
          </cell>
          <cell r="N237">
            <v>0</v>
          </cell>
          <cell r="O237">
            <v>0</v>
          </cell>
        </row>
        <row r="238">
          <cell r="A238" t="str">
            <v>T-FOND</v>
          </cell>
          <cell r="B238">
            <v>7420</v>
          </cell>
          <cell r="C238" t="str">
            <v>Revisionsarvoden</v>
          </cell>
          <cell r="D238">
            <v>0</v>
          </cell>
          <cell r="E238">
            <v>0</v>
          </cell>
          <cell r="F238">
            <v>0</v>
          </cell>
          <cell r="G238">
            <v>0</v>
          </cell>
          <cell r="H238">
            <v>12.1</v>
          </cell>
          <cell r="I238">
            <v>0</v>
          </cell>
          <cell r="J238">
            <v>0</v>
          </cell>
          <cell r="K238">
            <v>0</v>
          </cell>
          <cell r="L238">
            <v>0</v>
          </cell>
          <cell r="M238">
            <v>0</v>
          </cell>
          <cell r="N238">
            <v>0</v>
          </cell>
          <cell r="O238">
            <v>0</v>
          </cell>
        </row>
        <row r="239">
          <cell r="B239" t="str">
            <v>7420 Totalt</v>
          </cell>
          <cell r="D239">
            <v>0</v>
          </cell>
          <cell r="E239">
            <v>0</v>
          </cell>
          <cell r="F239">
            <v>0</v>
          </cell>
          <cell r="G239">
            <v>0</v>
          </cell>
          <cell r="H239">
            <v>17.100000000000001</v>
          </cell>
          <cell r="I239">
            <v>0</v>
          </cell>
          <cell r="J239">
            <v>0</v>
          </cell>
          <cell r="K239">
            <v>0</v>
          </cell>
          <cell r="L239">
            <v>0</v>
          </cell>
          <cell r="O239">
            <v>0</v>
          </cell>
        </row>
        <row r="240">
          <cell r="A240" t="str">
            <v>T-FOND</v>
          </cell>
          <cell r="B240">
            <v>7510</v>
          </cell>
          <cell r="C240" t="str">
            <v>Trevise Marknadsanalys</v>
          </cell>
          <cell r="D240">
            <v>-117.7</v>
          </cell>
          <cell r="E240">
            <v>-117.7</v>
          </cell>
          <cell r="F240">
            <v>-117.7</v>
          </cell>
          <cell r="G240">
            <v>-117.6</v>
          </cell>
          <cell r="H240">
            <v>-117.6</v>
          </cell>
          <cell r="I240">
            <v>-117.6</v>
          </cell>
          <cell r="J240">
            <v>-114.3</v>
          </cell>
          <cell r="K240">
            <v>-114.3</v>
          </cell>
          <cell r="L240">
            <v>-114.3</v>
          </cell>
          <cell r="M240">
            <v>0</v>
          </cell>
          <cell r="N240">
            <v>0</v>
          </cell>
          <cell r="O240">
            <v>0</v>
          </cell>
        </row>
        <row r="241">
          <cell r="B241" t="str">
            <v>7510 Totalt</v>
          </cell>
          <cell r="D241">
            <v>-117.7</v>
          </cell>
          <cell r="E241">
            <v>-117.7</v>
          </cell>
          <cell r="F241">
            <v>-117.7</v>
          </cell>
          <cell r="G241">
            <v>-117.6</v>
          </cell>
          <cell r="H241">
            <v>-117.6</v>
          </cell>
          <cell r="I241">
            <v>-117.6</v>
          </cell>
          <cell r="J241">
            <v>-114.3</v>
          </cell>
          <cell r="K241">
            <v>-114.3</v>
          </cell>
          <cell r="L241">
            <v>-114.3</v>
          </cell>
          <cell r="O241">
            <v>0</v>
          </cell>
        </row>
        <row r="242">
          <cell r="A242" t="str">
            <v>T-FOND</v>
          </cell>
          <cell r="B242">
            <v>7610</v>
          </cell>
          <cell r="C242" t="str">
            <v>Tryck av fondinfo</v>
          </cell>
          <cell r="D242">
            <v>0</v>
          </cell>
          <cell r="E242">
            <v>0</v>
          </cell>
          <cell r="F242">
            <v>-32.700000000000003</v>
          </cell>
          <cell r="G242">
            <v>0</v>
          </cell>
          <cell r="H242">
            <v>0</v>
          </cell>
          <cell r="I242">
            <v>0</v>
          </cell>
          <cell r="J242">
            <v>-79.8</v>
          </cell>
          <cell r="K242">
            <v>0</v>
          </cell>
          <cell r="L242">
            <v>0</v>
          </cell>
          <cell r="M242">
            <v>0</v>
          </cell>
          <cell r="N242">
            <v>0</v>
          </cell>
          <cell r="O242">
            <v>0</v>
          </cell>
        </row>
        <row r="243">
          <cell r="B243" t="str">
            <v>7610 Totalt</v>
          </cell>
          <cell r="D243">
            <v>0</v>
          </cell>
          <cell r="E243">
            <v>0</v>
          </cell>
          <cell r="F243">
            <v>-32.700000000000003</v>
          </cell>
          <cell r="G243">
            <v>0</v>
          </cell>
          <cell r="H243">
            <v>0</v>
          </cell>
          <cell r="I243">
            <v>0</v>
          </cell>
          <cell r="J243">
            <v>-79.8</v>
          </cell>
          <cell r="K243">
            <v>0</v>
          </cell>
          <cell r="L243">
            <v>0</v>
          </cell>
          <cell r="O243">
            <v>0</v>
          </cell>
        </row>
        <row r="244">
          <cell r="A244" t="str">
            <v>T-KAP</v>
          </cell>
          <cell r="B244">
            <v>7615</v>
          </cell>
          <cell r="C244" t="str">
            <v>Tryck av årsredovisning</v>
          </cell>
          <cell r="D244">
            <v>0</v>
          </cell>
          <cell r="E244">
            <v>0</v>
          </cell>
          <cell r="F244">
            <v>0</v>
          </cell>
          <cell r="G244">
            <v>-100.6</v>
          </cell>
          <cell r="H244">
            <v>-61</v>
          </cell>
          <cell r="I244">
            <v>0</v>
          </cell>
          <cell r="J244">
            <v>0</v>
          </cell>
          <cell r="K244">
            <v>0</v>
          </cell>
          <cell r="L244">
            <v>0</v>
          </cell>
          <cell r="M244">
            <v>0</v>
          </cell>
          <cell r="N244">
            <v>0</v>
          </cell>
          <cell r="O244">
            <v>0</v>
          </cell>
        </row>
        <row r="245">
          <cell r="A245" t="str">
            <v>T-FOND</v>
          </cell>
          <cell r="B245">
            <v>7615</v>
          </cell>
          <cell r="C245" t="str">
            <v>Tryck av årsredovisning</v>
          </cell>
          <cell r="D245">
            <v>0</v>
          </cell>
          <cell r="E245">
            <v>0</v>
          </cell>
          <cell r="F245">
            <v>-44.3</v>
          </cell>
          <cell r="G245">
            <v>-62.4</v>
          </cell>
          <cell r="H245">
            <v>0</v>
          </cell>
          <cell r="I245">
            <v>0</v>
          </cell>
          <cell r="J245">
            <v>0</v>
          </cell>
          <cell r="K245">
            <v>0</v>
          </cell>
          <cell r="L245">
            <v>-15.7</v>
          </cell>
          <cell r="M245">
            <v>0</v>
          </cell>
          <cell r="N245">
            <v>0</v>
          </cell>
          <cell r="O245">
            <v>0</v>
          </cell>
        </row>
        <row r="246">
          <cell r="B246" t="str">
            <v>7615 Totalt</v>
          </cell>
          <cell r="D246">
            <v>0</v>
          </cell>
          <cell r="E246">
            <v>0</v>
          </cell>
          <cell r="F246">
            <v>-44.3</v>
          </cell>
          <cell r="G246">
            <v>-163</v>
          </cell>
          <cell r="H246">
            <v>-61</v>
          </cell>
          <cell r="I246">
            <v>0</v>
          </cell>
          <cell r="J246">
            <v>0</v>
          </cell>
          <cell r="K246">
            <v>0</v>
          </cell>
          <cell r="L246">
            <v>-15.7</v>
          </cell>
          <cell r="O246">
            <v>0</v>
          </cell>
        </row>
        <row r="247">
          <cell r="A247" t="str">
            <v>T-KAP</v>
          </cell>
          <cell r="B247">
            <v>7620</v>
          </cell>
          <cell r="C247" t="str">
            <v>Börsinformation, SIX</v>
          </cell>
          <cell r="D247">
            <v>-10.6</v>
          </cell>
          <cell r="E247">
            <v>-10.6</v>
          </cell>
          <cell r="F247">
            <v>-10.6</v>
          </cell>
          <cell r="G247">
            <v>-10.6</v>
          </cell>
          <cell r="H247">
            <v>-10.6</v>
          </cell>
          <cell r="I247">
            <v>-21.2</v>
          </cell>
          <cell r="J247">
            <v>0</v>
          </cell>
          <cell r="K247">
            <v>-10.6</v>
          </cell>
          <cell r="L247">
            <v>-10.6</v>
          </cell>
          <cell r="M247">
            <v>0</v>
          </cell>
          <cell r="N247">
            <v>0</v>
          </cell>
          <cell r="O247">
            <v>0</v>
          </cell>
        </row>
        <row r="248">
          <cell r="A248" t="str">
            <v>T-FOND</v>
          </cell>
          <cell r="B248">
            <v>7620</v>
          </cell>
          <cell r="C248" t="str">
            <v>Börsinformation, SIX</v>
          </cell>
          <cell r="D248">
            <v>-26.6</v>
          </cell>
          <cell r="E248">
            <v>-26.6</v>
          </cell>
          <cell r="F248">
            <v>-26.6</v>
          </cell>
          <cell r="G248">
            <v>-26.5</v>
          </cell>
          <cell r="H248">
            <v>-26.5</v>
          </cell>
          <cell r="I248">
            <v>-26.5</v>
          </cell>
          <cell r="J248">
            <v>-26.5</v>
          </cell>
          <cell r="K248">
            <v>-26.5</v>
          </cell>
          <cell r="L248">
            <v>-26.5</v>
          </cell>
          <cell r="M248">
            <v>0</v>
          </cell>
          <cell r="N248">
            <v>0</v>
          </cell>
          <cell r="O248">
            <v>0</v>
          </cell>
        </row>
        <row r="249">
          <cell r="B249" t="str">
            <v>7620 Totalt</v>
          </cell>
          <cell r="D249">
            <v>-37.200000000000003</v>
          </cell>
          <cell r="E249">
            <v>-37.200000000000003</v>
          </cell>
          <cell r="F249">
            <v>-37.200000000000003</v>
          </cell>
          <cell r="G249">
            <v>-37.1</v>
          </cell>
          <cell r="H249">
            <v>-37.1</v>
          </cell>
          <cell r="I249">
            <v>-47.7</v>
          </cell>
          <cell r="J249">
            <v>-26.5</v>
          </cell>
          <cell r="K249">
            <v>-37.1</v>
          </cell>
          <cell r="L249">
            <v>-37.1</v>
          </cell>
          <cell r="O249">
            <v>0</v>
          </cell>
        </row>
        <row r="250">
          <cell r="A250" t="str">
            <v>T-FOND</v>
          </cell>
          <cell r="B250">
            <v>7621</v>
          </cell>
          <cell r="C250" t="str">
            <v>Penny, drift &amp; underhåll mm</v>
          </cell>
          <cell r="D250">
            <v>-2.6</v>
          </cell>
          <cell r="E250">
            <v>-2.6</v>
          </cell>
          <cell r="F250">
            <v>-2.6</v>
          </cell>
          <cell r="G250">
            <v>-2.6</v>
          </cell>
          <cell r="H250">
            <v>-2.6</v>
          </cell>
          <cell r="I250">
            <v>-2.6</v>
          </cell>
          <cell r="J250">
            <v>-2.6</v>
          </cell>
          <cell r="K250">
            <v>-2.6</v>
          </cell>
          <cell r="L250">
            <v>-2.6</v>
          </cell>
          <cell r="M250">
            <v>0</v>
          </cell>
          <cell r="N250">
            <v>0</v>
          </cell>
          <cell r="O250">
            <v>0</v>
          </cell>
        </row>
        <row r="251">
          <cell r="B251" t="str">
            <v>7621 Totalt</v>
          </cell>
          <cell r="D251">
            <v>-2.6</v>
          </cell>
          <cell r="E251">
            <v>-2.6</v>
          </cell>
          <cell r="F251">
            <v>-2.6</v>
          </cell>
          <cell r="G251">
            <v>-2.6</v>
          </cell>
          <cell r="H251">
            <v>-2.6</v>
          </cell>
          <cell r="I251">
            <v>-2.6</v>
          </cell>
          <cell r="J251">
            <v>-2.6</v>
          </cell>
          <cell r="K251">
            <v>-2.6</v>
          </cell>
          <cell r="L251">
            <v>-2.6</v>
          </cell>
          <cell r="O251">
            <v>0</v>
          </cell>
        </row>
        <row r="252">
          <cell r="A252" t="str">
            <v>T-KAP</v>
          </cell>
          <cell r="B252">
            <v>7622</v>
          </cell>
          <cell r="C252" t="str">
            <v>Kundsystem, drift &amp; underh, mm</v>
          </cell>
          <cell r="D252">
            <v>-7.9</v>
          </cell>
          <cell r="E252">
            <v>-7.9</v>
          </cell>
          <cell r="F252">
            <v>-7.9</v>
          </cell>
          <cell r="G252">
            <v>-7.9</v>
          </cell>
          <cell r="H252">
            <v>-7.9</v>
          </cell>
          <cell r="I252">
            <v>-15.9</v>
          </cell>
          <cell r="J252">
            <v>0</v>
          </cell>
          <cell r="K252">
            <v>-7.9</v>
          </cell>
          <cell r="L252">
            <v>-7.9</v>
          </cell>
          <cell r="M252">
            <v>0</v>
          </cell>
          <cell r="N252">
            <v>0</v>
          </cell>
          <cell r="O252">
            <v>0</v>
          </cell>
        </row>
        <row r="253">
          <cell r="A253" t="str">
            <v>T-FOND</v>
          </cell>
          <cell r="B253">
            <v>7622</v>
          </cell>
          <cell r="C253" t="str">
            <v>Optima, drift &amp; underhåll mm</v>
          </cell>
          <cell r="D253">
            <v>-23.7</v>
          </cell>
          <cell r="E253">
            <v>-1.6</v>
          </cell>
          <cell r="F253">
            <v>0</v>
          </cell>
          <cell r="G253">
            <v>0</v>
          </cell>
          <cell r="H253">
            <v>0</v>
          </cell>
          <cell r="I253">
            <v>0</v>
          </cell>
          <cell r="J253">
            <v>0</v>
          </cell>
          <cell r="K253">
            <v>0</v>
          </cell>
          <cell r="L253">
            <v>0</v>
          </cell>
          <cell r="M253">
            <v>0</v>
          </cell>
          <cell r="N253">
            <v>0</v>
          </cell>
          <cell r="O253">
            <v>0</v>
          </cell>
        </row>
        <row r="254">
          <cell r="B254" t="str">
            <v>7622 Totalt</v>
          </cell>
          <cell r="D254">
            <v>-31.6</v>
          </cell>
          <cell r="E254">
            <v>-9.5</v>
          </cell>
          <cell r="F254">
            <v>-7.9</v>
          </cell>
          <cell r="G254">
            <v>-7.9</v>
          </cell>
          <cell r="H254">
            <v>-7.9</v>
          </cell>
          <cell r="I254">
            <v>-15.9</v>
          </cell>
          <cell r="J254">
            <v>0</v>
          </cell>
          <cell r="K254">
            <v>-7.9</v>
          </cell>
          <cell r="L254">
            <v>-7.9</v>
          </cell>
          <cell r="O254">
            <v>0</v>
          </cell>
        </row>
        <row r="255">
          <cell r="A255" t="str">
            <v>T-FOND</v>
          </cell>
          <cell r="B255">
            <v>7623</v>
          </cell>
          <cell r="C255" t="str">
            <v>Vikingen, drift &amp; underhåll mm</v>
          </cell>
          <cell r="D255">
            <v>0</v>
          </cell>
          <cell r="E255">
            <v>-1</v>
          </cell>
          <cell r="F255">
            <v>-1</v>
          </cell>
          <cell r="G255">
            <v>-1</v>
          </cell>
          <cell r="H255">
            <v>-1</v>
          </cell>
          <cell r="I255">
            <v>-1</v>
          </cell>
          <cell r="J255">
            <v>-1</v>
          </cell>
          <cell r="K255">
            <v>-1</v>
          </cell>
          <cell r="L255">
            <v>-1</v>
          </cell>
          <cell r="M255">
            <v>0</v>
          </cell>
          <cell r="N255">
            <v>0</v>
          </cell>
          <cell r="O255">
            <v>0</v>
          </cell>
        </row>
        <row r="256">
          <cell r="B256" t="str">
            <v>7623 Totalt</v>
          </cell>
          <cell r="D256">
            <v>0</v>
          </cell>
          <cell r="E256">
            <v>-1</v>
          </cell>
          <cell r="F256">
            <v>-1</v>
          </cell>
          <cell r="G256">
            <v>-1</v>
          </cell>
          <cell r="H256">
            <v>-1</v>
          </cell>
          <cell r="I256">
            <v>-1</v>
          </cell>
          <cell r="J256">
            <v>-1</v>
          </cell>
          <cell r="K256">
            <v>-1</v>
          </cell>
          <cell r="L256">
            <v>-1</v>
          </cell>
          <cell r="O256">
            <v>0</v>
          </cell>
        </row>
        <row r="257">
          <cell r="A257" t="str">
            <v>T-FOND</v>
          </cell>
          <cell r="B257">
            <v>7624</v>
          </cell>
          <cell r="C257" t="str">
            <v>PM-terminal, drift &amp; underhåll</v>
          </cell>
          <cell r="D257">
            <v>-2.7</v>
          </cell>
          <cell r="E257">
            <v>-1.4</v>
          </cell>
          <cell r="F257">
            <v>-1.4</v>
          </cell>
          <cell r="G257">
            <v>-1.4</v>
          </cell>
          <cell r="H257">
            <v>-1.4</v>
          </cell>
          <cell r="I257">
            <v>-1.4</v>
          </cell>
          <cell r="J257">
            <v>-1.4</v>
          </cell>
          <cell r="K257">
            <v>-4.4000000000000004</v>
          </cell>
          <cell r="L257">
            <v>-4.4000000000000004</v>
          </cell>
          <cell r="M257">
            <v>0</v>
          </cell>
          <cell r="N257">
            <v>0</v>
          </cell>
          <cell r="O257">
            <v>0</v>
          </cell>
        </row>
        <row r="258">
          <cell r="B258" t="str">
            <v>7624 Totalt</v>
          </cell>
          <cell r="D258">
            <v>-2.7</v>
          </cell>
          <cell r="E258">
            <v>-1.4</v>
          </cell>
          <cell r="F258">
            <v>-1.4</v>
          </cell>
          <cell r="G258">
            <v>-1.4</v>
          </cell>
          <cell r="H258">
            <v>-1.4</v>
          </cell>
          <cell r="I258">
            <v>-1.4</v>
          </cell>
          <cell r="J258">
            <v>-1.4</v>
          </cell>
          <cell r="K258">
            <v>-4.4000000000000004</v>
          </cell>
          <cell r="L258">
            <v>-4.4000000000000004</v>
          </cell>
          <cell r="O258">
            <v>0</v>
          </cell>
        </row>
        <row r="259">
          <cell r="A259" t="str">
            <v>T-FOND</v>
          </cell>
          <cell r="B259">
            <v>7625</v>
          </cell>
          <cell r="C259" t="str">
            <v>Telerate, Dow Jones</v>
          </cell>
          <cell r="D259">
            <v>0</v>
          </cell>
          <cell r="E259">
            <v>-15.1</v>
          </cell>
          <cell r="F259">
            <v>-1.8</v>
          </cell>
          <cell r="G259">
            <v>-10.199999999999999</v>
          </cell>
          <cell r="H259">
            <v>-12.3</v>
          </cell>
          <cell r="I259">
            <v>-10.199999999999999</v>
          </cell>
          <cell r="J259">
            <v>-10.7</v>
          </cell>
          <cell r="K259">
            <v>-10.7</v>
          </cell>
          <cell r="L259">
            <v>-10.7</v>
          </cell>
          <cell r="M259">
            <v>0</v>
          </cell>
          <cell r="N259">
            <v>0</v>
          </cell>
          <cell r="O259">
            <v>0</v>
          </cell>
        </row>
        <row r="260">
          <cell r="B260" t="str">
            <v>7625 Totalt</v>
          </cell>
          <cell r="D260">
            <v>0</v>
          </cell>
          <cell r="E260">
            <v>-15.1</v>
          </cell>
          <cell r="F260">
            <v>-1.8</v>
          </cell>
          <cell r="G260">
            <v>-10.199999999999999</v>
          </cell>
          <cell r="H260">
            <v>-12.3</v>
          </cell>
          <cell r="I260">
            <v>-10.199999999999999</v>
          </cell>
          <cell r="J260">
            <v>-10.7</v>
          </cell>
          <cell r="K260">
            <v>-10.7</v>
          </cell>
          <cell r="L260">
            <v>-10.7</v>
          </cell>
          <cell r="O260">
            <v>0</v>
          </cell>
        </row>
        <row r="261">
          <cell r="A261" t="str">
            <v>T-FOND</v>
          </cell>
          <cell r="B261">
            <v>7630</v>
          </cell>
          <cell r="C261" t="str">
            <v>Fondbolagens Förening</v>
          </cell>
          <cell r="D261">
            <v>-3.1</v>
          </cell>
          <cell r="E261">
            <v>-3.1</v>
          </cell>
          <cell r="F261">
            <v>-3.1</v>
          </cell>
          <cell r="G261">
            <v>-3.1</v>
          </cell>
          <cell r="H261">
            <v>-3.1</v>
          </cell>
          <cell r="I261">
            <v>-3.1</v>
          </cell>
          <cell r="J261">
            <v>-9.4</v>
          </cell>
          <cell r="K261">
            <v>-9.4</v>
          </cell>
          <cell r="L261">
            <v>-9.4</v>
          </cell>
          <cell r="M261">
            <v>0</v>
          </cell>
          <cell r="N261">
            <v>0</v>
          </cell>
          <cell r="O261">
            <v>0</v>
          </cell>
        </row>
        <row r="262">
          <cell r="B262" t="str">
            <v>7630 Totalt</v>
          </cell>
          <cell r="D262">
            <v>-3.1</v>
          </cell>
          <cell r="E262">
            <v>-3.1</v>
          </cell>
          <cell r="F262">
            <v>-3.1</v>
          </cell>
          <cell r="G262">
            <v>-3.1</v>
          </cell>
          <cell r="H262">
            <v>-3.1</v>
          </cell>
          <cell r="I262">
            <v>-3.1</v>
          </cell>
          <cell r="J262">
            <v>-9.4</v>
          </cell>
          <cell r="K262">
            <v>-9.4</v>
          </cell>
          <cell r="L262">
            <v>-9.4</v>
          </cell>
          <cell r="O262">
            <v>0</v>
          </cell>
        </row>
        <row r="263">
          <cell r="A263" t="str">
            <v>T-KAP</v>
          </cell>
          <cell r="B263">
            <v>7635</v>
          </cell>
          <cell r="C263" t="str">
            <v>Finansinspektionen</v>
          </cell>
          <cell r="D263">
            <v>-11.2</v>
          </cell>
          <cell r="E263">
            <v>0</v>
          </cell>
          <cell r="F263">
            <v>0</v>
          </cell>
          <cell r="G263">
            <v>0</v>
          </cell>
          <cell r="H263">
            <v>0</v>
          </cell>
          <cell r="I263">
            <v>0</v>
          </cell>
          <cell r="J263">
            <v>0</v>
          </cell>
          <cell r="K263">
            <v>0</v>
          </cell>
          <cell r="L263">
            <v>0</v>
          </cell>
          <cell r="M263">
            <v>0</v>
          </cell>
          <cell r="N263">
            <v>0</v>
          </cell>
          <cell r="O263">
            <v>0</v>
          </cell>
        </row>
        <row r="264">
          <cell r="B264" t="str">
            <v>7635 Totalt</v>
          </cell>
          <cell r="D264">
            <v>-11.2</v>
          </cell>
          <cell r="E264">
            <v>0</v>
          </cell>
          <cell r="F264">
            <v>0</v>
          </cell>
          <cell r="G264">
            <v>0</v>
          </cell>
          <cell r="H264">
            <v>0</v>
          </cell>
          <cell r="I264">
            <v>0</v>
          </cell>
          <cell r="J264">
            <v>0</v>
          </cell>
          <cell r="K264">
            <v>0</v>
          </cell>
          <cell r="L264">
            <v>0</v>
          </cell>
          <cell r="O264">
            <v>0</v>
          </cell>
        </row>
        <row r="265">
          <cell r="A265" t="str">
            <v>T-KAP</v>
          </cell>
          <cell r="B265">
            <v>7640</v>
          </cell>
          <cell r="C265" t="str">
            <v>Kompensation kunder</v>
          </cell>
          <cell r="D265">
            <v>-13.9</v>
          </cell>
          <cell r="E265">
            <v>0</v>
          </cell>
          <cell r="F265">
            <v>-1.5</v>
          </cell>
          <cell r="G265">
            <v>-6</v>
          </cell>
          <cell r="H265">
            <v>0</v>
          </cell>
          <cell r="I265">
            <v>0</v>
          </cell>
          <cell r="J265">
            <v>0</v>
          </cell>
          <cell r="K265">
            <v>0</v>
          </cell>
          <cell r="L265">
            <v>-0.3</v>
          </cell>
          <cell r="M265">
            <v>0</v>
          </cell>
          <cell r="N265">
            <v>0</v>
          </cell>
          <cell r="O265">
            <v>0</v>
          </cell>
        </row>
        <row r="266">
          <cell r="A266" t="str">
            <v>T-FOND</v>
          </cell>
          <cell r="B266">
            <v>7640</v>
          </cell>
          <cell r="C266" t="str">
            <v>Kompensation kunder</v>
          </cell>
          <cell r="D266">
            <v>-1.7</v>
          </cell>
          <cell r="E266">
            <v>0</v>
          </cell>
          <cell r="F266">
            <v>0</v>
          </cell>
          <cell r="G266">
            <v>-6</v>
          </cell>
          <cell r="H266">
            <v>0</v>
          </cell>
          <cell r="I266">
            <v>-0.1</v>
          </cell>
          <cell r="J266">
            <v>0</v>
          </cell>
          <cell r="K266">
            <v>0</v>
          </cell>
          <cell r="L266">
            <v>0</v>
          </cell>
          <cell r="M266">
            <v>0</v>
          </cell>
          <cell r="N266">
            <v>0</v>
          </cell>
          <cell r="O266">
            <v>0</v>
          </cell>
        </row>
        <row r="267">
          <cell r="B267" t="str">
            <v>7640 Totalt</v>
          </cell>
          <cell r="D267">
            <v>-15.6</v>
          </cell>
          <cell r="E267">
            <v>0</v>
          </cell>
          <cell r="F267">
            <v>-1.5</v>
          </cell>
          <cell r="G267">
            <v>-12</v>
          </cell>
          <cell r="H267">
            <v>0</v>
          </cell>
          <cell r="I267">
            <v>-0.1</v>
          </cell>
          <cell r="J267">
            <v>0</v>
          </cell>
          <cell r="K267">
            <v>0</v>
          </cell>
          <cell r="L267">
            <v>-0.3</v>
          </cell>
          <cell r="O267">
            <v>0</v>
          </cell>
        </row>
        <row r="268">
          <cell r="A268" t="str">
            <v>T-KAP</v>
          </cell>
          <cell r="B268">
            <v>7645</v>
          </cell>
          <cell r="C268" t="str">
            <v>Stig Nordek, övrigt</v>
          </cell>
          <cell r="D268">
            <v>0</v>
          </cell>
          <cell r="E268">
            <v>-1.9</v>
          </cell>
          <cell r="F268">
            <v>0</v>
          </cell>
          <cell r="G268">
            <v>0</v>
          </cell>
          <cell r="H268">
            <v>0</v>
          </cell>
          <cell r="I268">
            <v>0</v>
          </cell>
          <cell r="J268">
            <v>0</v>
          </cell>
          <cell r="K268">
            <v>0</v>
          </cell>
          <cell r="L268">
            <v>0</v>
          </cell>
          <cell r="M268">
            <v>0</v>
          </cell>
          <cell r="N268">
            <v>0</v>
          </cell>
          <cell r="O268">
            <v>0</v>
          </cell>
        </row>
        <row r="269">
          <cell r="A269" t="str">
            <v>T-FOND</v>
          </cell>
          <cell r="B269">
            <v>7645</v>
          </cell>
          <cell r="C269" t="str">
            <v>Stig Nordek, övrigt</v>
          </cell>
          <cell r="D269">
            <v>0</v>
          </cell>
          <cell r="E269">
            <v>-33.200000000000003</v>
          </cell>
          <cell r="F269">
            <v>0</v>
          </cell>
          <cell r="G269">
            <v>0</v>
          </cell>
          <cell r="H269">
            <v>0</v>
          </cell>
          <cell r="I269">
            <v>0</v>
          </cell>
          <cell r="J269">
            <v>0</v>
          </cell>
          <cell r="K269">
            <v>0</v>
          </cell>
          <cell r="L269">
            <v>0</v>
          </cell>
          <cell r="M269">
            <v>0</v>
          </cell>
          <cell r="N269">
            <v>0</v>
          </cell>
          <cell r="O269">
            <v>0</v>
          </cell>
        </row>
        <row r="270">
          <cell r="B270" t="str">
            <v>7645 Totalt</v>
          </cell>
          <cell r="D270">
            <v>0</v>
          </cell>
          <cell r="E270">
            <v>-35.1</v>
          </cell>
          <cell r="F270">
            <v>0</v>
          </cell>
          <cell r="G270">
            <v>0</v>
          </cell>
          <cell r="H270">
            <v>0</v>
          </cell>
          <cell r="I270">
            <v>0</v>
          </cell>
          <cell r="J270">
            <v>0</v>
          </cell>
          <cell r="K270">
            <v>0</v>
          </cell>
          <cell r="L270">
            <v>0</v>
          </cell>
          <cell r="O270">
            <v>0</v>
          </cell>
        </row>
        <row r="271">
          <cell r="A271" t="str">
            <v>TAB</v>
          </cell>
          <cell r="B271">
            <v>7650</v>
          </cell>
          <cell r="C271" t="str">
            <v>Främmande tjänster för kund</v>
          </cell>
          <cell r="D271">
            <v>0</v>
          </cell>
          <cell r="E271">
            <v>0</v>
          </cell>
          <cell r="F271">
            <v>0</v>
          </cell>
          <cell r="G271">
            <v>0</v>
          </cell>
          <cell r="H271">
            <v>0</v>
          </cell>
          <cell r="I271">
            <v>-8</v>
          </cell>
          <cell r="J271">
            <v>0</v>
          </cell>
          <cell r="K271">
            <v>0</v>
          </cell>
          <cell r="L271">
            <v>0</v>
          </cell>
          <cell r="M271">
            <v>0</v>
          </cell>
          <cell r="N271">
            <v>0</v>
          </cell>
          <cell r="O271">
            <v>0</v>
          </cell>
        </row>
        <row r="272">
          <cell r="A272" t="str">
            <v>T-KAP</v>
          </cell>
          <cell r="B272">
            <v>7650</v>
          </cell>
          <cell r="C272" t="str">
            <v>Främmande tjänster för kund</v>
          </cell>
          <cell r="D272">
            <v>-2.8</v>
          </cell>
          <cell r="E272">
            <v>-17.2</v>
          </cell>
          <cell r="F272">
            <v>-4.0999999999999996</v>
          </cell>
          <cell r="G272">
            <v>-6.2</v>
          </cell>
          <cell r="H272">
            <v>0</v>
          </cell>
          <cell r="I272">
            <v>-13.3</v>
          </cell>
          <cell r="J272">
            <v>-36.9</v>
          </cell>
          <cell r="K272">
            <v>0</v>
          </cell>
          <cell r="L272">
            <v>-13.3</v>
          </cell>
          <cell r="M272">
            <v>0</v>
          </cell>
          <cell r="N272">
            <v>0</v>
          </cell>
          <cell r="O272">
            <v>0</v>
          </cell>
        </row>
        <row r="273">
          <cell r="A273" t="str">
            <v>T-FOND</v>
          </cell>
          <cell r="B273">
            <v>7650</v>
          </cell>
          <cell r="C273" t="str">
            <v>Främmande tjänster för kund</v>
          </cell>
          <cell r="D273">
            <v>0</v>
          </cell>
          <cell r="E273">
            <v>-1.5</v>
          </cell>
          <cell r="F273">
            <v>0</v>
          </cell>
          <cell r="G273">
            <v>0</v>
          </cell>
          <cell r="H273">
            <v>0</v>
          </cell>
          <cell r="I273">
            <v>0</v>
          </cell>
          <cell r="J273">
            <v>0</v>
          </cell>
          <cell r="K273">
            <v>0</v>
          </cell>
          <cell r="L273">
            <v>0</v>
          </cell>
          <cell r="M273">
            <v>0</v>
          </cell>
          <cell r="N273">
            <v>0</v>
          </cell>
          <cell r="O273">
            <v>0</v>
          </cell>
        </row>
        <row r="274">
          <cell r="B274" t="str">
            <v>7650 Totalt</v>
          </cell>
          <cell r="D274">
            <v>-2.8</v>
          </cell>
          <cell r="E274">
            <v>-18.7</v>
          </cell>
          <cell r="F274">
            <v>-4.0999999999999996</v>
          </cell>
          <cell r="G274">
            <v>-6.2</v>
          </cell>
          <cell r="H274">
            <v>0</v>
          </cell>
          <cell r="I274">
            <v>-21.3</v>
          </cell>
          <cell r="J274">
            <v>-36.9</v>
          </cell>
          <cell r="K274">
            <v>0</v>
          </cell>
          <cell r="L274">
            <v>-13.3</v>
          </cell>
          <cell r="O274">
            <v>0</v>
          </cell>
        </row>
        <row r="275">
          <cell r="A275" t="str">
            <v>T-FOND</v>
          </cell>
          <cell r="B275">
            <v>7655</v>
          </cell>
          <cell r="C275" t="str">
            <v>Revision, fonder</v>
          </cell>
          <cell r="D275">
            <v>0</v>
          </cell>
          <cell r="E275">
            <v>0</v>
          </cell>
          <cell r="F275">
            <v>0</v>
          </cell>
          <cell r="G275">
            <v>0</v>
          </cell>
          <cell r="H275">
            <v>7.7</v>
          </cell>
          <cell r="I275">
            <v>0</v>
          </cell>
          <cell r="J275">
            <v>0</v>
          </cell>
          <cell r="K275">
            <v>0</v>
          </cell>
          <cell r="L275">
            <v>0</v>
          </cell>
          <cell r="M275">
            <v>0</v>
          </cell>
          <cell r="N275">
            <v>0</v>
          </cell>
          <cell r="O275">
            <v>0</v>
          </cell>
        </row>
        <row r="276">
          <cell r="B276" t="str">
            <v>7655 Totalt</v>
          </cell>
          <cell r="D276">
            <v>0</v>
          </cell>
          <cell r="E276">
            <v>0</v>
          </cell>
          <cell r="F276">
            <v>0</v>
          </cell>
          <cell r="G276">
            <v>0</v>
          </cell>
          <cell r="H276">
            <v>7.7</v>
          </cell>
          <cell r="I276">
            <v>0</v>
          </cell>
          <cell r="J276">
            <v>0</v>
          </cell>
          <cell r="K276">
            <v>0</v>
          </cell>
          <cell r="L276">
            <v>0</v>
          </cell>
          <cell r="O276">
            <v>0</v>
          </cell>
        </row>
        <row r="277">
          <cell r="A277" t="str">
            <v>TAB</v>
          </cell>
          <cell r="B277">
            <v>7660</v>
          </cell>
          <cell r="C277" t="str">
            <v>Bankprovisioner</v>
          </cell>
          <cell r="D277">
            <v>-2.6</v>
          </cell>
          <cell r="E277">
            <v>-0.1</v>
          </cell>
          <cell r="F277">
            <v>-0.1</v>
          </cell>
          <cell r="G277">
            <v>-0.8</v>
          </cell>
          <cell r="H277">
            <v>0</v>
          </cell>
          <cell r="I277">
            <v>-0.2</v>
          </cell>
          <cell r="J277">
            <v>-0.1</v>
          </cell>
          <cell r="K277">
            <v>-0.1</v>
          </cell>
          <cell r="L277">
            <v>-1.1000000000000001</v>
          </cell>
          <cell r="M277">
            <v>0</v>
          </cell>
          <cell r="N277">
            <v>0</v>
          </cell>
          <cell r="O277">
            <v>0</v>
          </cell>
        </row>
        <row r="278">
          <cell r="A278" t="str">
            <v>T-KAP</v>
          </cell>
          <cell r="B278">
            <v>7660</v>
          </cell>
          <cell r="C278" t="str">
            <v>Bankprovisioner</v>
          </cell>
          <cell r="D278">
            <v>-2.4</v>
          </cell>
          <cell r="E278">
            <v>-0.4</v>
          </cell>
          <cell r="F278">
            <v>-6.4</v>
          </cell>
          <cell r="G278">
            <v>-0.2</v>
          </cell>
          <cell r="H278">
            <v>-0.3</v>
          </cell>
          <cell r="I278">
            <v>-6.8</v>
          </cell>
          <cell r="J278">
            <v>-5.2</v>
          </cell>
          <cell r="K278">
            <v>-1.1000000000000001</v>
          </cell>
          <cell r="L278">
            <v>-0.2</v>
          </cell>
          <cell r="M278">
            <v>0</v>
          </cell>
          <cell r="N278">
            <v>0</v>
          </cell>
          <cell r="O278">
            <v>0</v>
          </cell>
        </row>
        <row r="279">
          <cell r="A279" t="str">
            <v>T-FOND</v>
          </cell>
          <cell r="B279">
            <v>7660</v>
          </cell>
          <cell r="C279" t="str">
            <v>Bankprovisioner</v>
          </cell>
          <cell r="D279">
            <v>-2.2000000000000002</v>
          </cell>
          <cell r="E279">
            <v>0</v>
          </cell>
          <cell r="F279">
            <v>0</v>
          </cell>
          <cell r="G279">
            <v>-0.4</v>
          </cell>
          <cell r="H279">
            <v>-0.1</v>
          </cell>
          <cell r="I279">
            <v>-0.4</v>
          </cell>
          <cell r="J279">
            <v>-0.3</v>
          </cell>
          <cell r="K279">
            <v>-0.5</v>
          </cell>
          <cell r="L279">
            <v>-0.1</v>
          </cell>
          <cell r="M279">
            <v>0</v>
          </cell>
          <cell r="N279">
            <v>0</v>
          </cell>
          <cell r="O279">
            <v>0</v>
          </cell>
        </row>
        <row r="280">
          <cell r="B280" t="str">
            <v>7660 Totalt</v>
          </cell>
          <cell r="D280">
            <v>-7.2</v>
          </cell>
          <cell r="E280">
            <v>-0.5</v>
          </cell>
          <cell r="F280">
            <v>-6.5</v>
          </cell>
          <cell r="G280">
            <v>-1.4</v>
          </cell>
          <cell r="H280">
            <v>-0.4</v>
          </cell>
          <cell r="I280">
            <v>-7.4</v>
          </cell>
          <cell r="J280">
            <v>-5.6</v>
          </cell>
          <cell r="K280">
            <v>-1.7000000000000002</v>
          </cell>
          <cell r="L280">
            <v>-1.4000000000000001</v>
          </cell>
          <cell r="O280">
            <v>0</v>
          </cell>
        </row>
        <row r="281">
          <cell r="A281" t="str">
            <v>T-FOND</v>
          </cell>
          <cell r="B281">
            <v>7661</v>
          </cell>
          <cell r="C281" t="str">
            <v>Depåavgifter Finland</v>
          </cell>
          <cell r="D281">
            <v>0</v>
          </cell>
          <cell r="E281">
            <v>0</v>
          </cell>
          <cell r="F281">
            <v>0</v>
          </cell>
          <cell r="G281">
            <v>0</v>
          </cell>
          <cell r="H281">
            <v>0</v>
          </cell>
          <cell r="I281">
            <v>0</v>
          </cell>
          <cell r="J281">
            <v>0</v>
          </cell>
          <cell r="K281">
            <v>-35.6</v>
          </cell>
          <cell r="L281">
            <v>0</v>
          </cell>
          <cell r="M281">
            <v>0</v>
          </cell>
          <cell r="N281">
            <v>0</v>
          </cell>
          <cell r="O281">
            <v>0</v>
          </cell>
        </row>
        <row r="282">
          <cell r="B282" t="str">
            <v>7661 Totalt</v>
          </cell>
          <cell r="D282">
            <v>0</v>
          </cell>
          <cell r="E282">
            <v>0</v>
          </cell>
          <cell r="F282">
            <v>0</v>
          </cell>
          <cell r="G282">
            <v>0</v>
          </cell>
          <cell r="H282">
            <v>0</v>
          </cell>
          <cell r="I282">
            <v>0</v>
          </cell>
          <cell r="J282">
            <v>0</v>
          </cell>
          <cell r="K282">
            <v>-35.6</v>
          </cell>
          <cell r="L282">
            <v>0</v>
          </cell>
          <cell r="O282">
            <v>0</v>
          </cell>
        </row>
        <row r="283">
          <cell r="A283" t="str">
            <v>T-KAP</v>
          </cell>
          <cell r="B283">
            <v>7665</v>
          </cell>
          <cell r="C283" t="str">
            <v>Anvisningsprovisioner</v>
          </cell>
          <cell r="D283">
            <v>0</v>
          </cell>
          <cell r="E283">
            <v>-11.1</v>
          </cell>
          <cell r="F283">
            <v>0</v>
          </cell>
          <cell r="G283">
            <v>-1.9</v>
          </cell>
          <cell r="H283">
            <v>0</v>
          </cell>
          <cell r="I283">
            <v>-30.1</v>
          </cell>
          <cell r="J283">
            <v>-16.899999999999999</v>
          </cell>
          <cell r="K283">
            <v>0</v>
          </cell>
          <cell r="L283">
            <v>0</v>
          </cell>
          <cell r="M283">
            <v>0</v>
          </cell>
          <cell r="N283">
            <v>0</v>
          </cell>
          <cell r="O283">
            <v>0</v>
          </cell>
        </row>
        <row r="284">
          <cell r="B284" t="str">
            <v>7665 Totalt</v>
          </cell>
          <cell r="D284">
            <v>0</v>
          </cell>
          <cell r="E284">
            <v>-11.1</v>
          </cell>
          <cell r="F284">
            <v>0</v>
          </cell>
          <cell r="G284">
            <v>-1.9</v>
          </cell>
          <cell r="H284">
            <v>0</v>
          </cell>
          <cell r="I284">
            <v>-30.1</v>
          </cell>
          <cell r="J284">
            <v>-16.899999999999999</v>
          </cell>
          <cell r="K284">
            <v>0</v>
          </cell>
          <cell r="L284">
            <v>0</v>
          </cell>
          <cell r="O284">
            <v>0</v>
          </cell>
        </row>
        <row r="285">
          <cell r="A285" t="str">
            <v>TAB</v>
          </cell>
          <cell r="B285">
            <v>7670</v>
          </cell>
          <cell r="C285" t="str">
            <v>Tidningar, facklitteratur</v>
          </cell>
          <cell r="D285">
            <v>0</v>
          </cell>
          <cell r="E285">
            <v>-0.3</v>
          </cell>
          <cell r="F285">
            <v>0</v>
          </cell>
          <cell r="G285">
            <v>0</v>
          </cell>
          <cell r="H285">
            <v>0</v>
          </cell>
          <cell r="I285">
            <v>0</v>
          </cell>
          <cell r="J285">
            <v>0</v>
          </cell>
          <cell r="K285">
            <v>-3.2</v>
          </cell>
          <cell r="L285">
            <v>-0.9</v>
          </cell>
          <cell r="M285">
            <v>0</v>
          </cell>
          <cell r="N285">
            <v>0</v>
          </cell>
          <cell r="O285">
            <v>0</v>
          </cell>
        </row>
        <row r="286">
          <cell r="A286" t="str">
            <v>T-KAP</v>
          </cell>
          <cell r="B286">
            <v>7670</v>
          </cell>
          <cell r="C286" t="str">
            <v>Tidningar, facklitteratur</v>
          </cell>
          <cell r="D286">
            <v>-0.3</v>
          </cell>
          <cell r="E286">
            <v>-3.1</v>
          </cell>
          <cell r="F286">
            <v>-0.9</v>
          </cell>
          <cell r="G286">
            <v>-8.3000000000000007</v>
          </cell>
          <cell r="H286">
            <v>-3.5</v>
          </cell>
          <cell r="I286">
            <v>0</v>
          </cell>
          <cell r="J286">
            <v>-0.2</v>
          </cell>
          <cell r="K286">
            <v>0</v>
          </cell>
          <cell r="L286">
            <v>-2.8</v>
          </cell>
          <cell r="M286">
            <v>0</v>
          </cell>
          <cell r="N286">
            <v>0</v>
          </cell>
          <cell r="O286">
            <v>0</v>
          </cell>
        </row>
        <row r="287">
          <cell r="A287" t="str">
            <v>T-FOND</v>
          </cell>
          <cell r="B287">
            <v>7670</v>
          </cell>
          <cell r="C287" t="str">
            <v>Tidningar, facklitteratur</v>
          </cell>
          <cell r="D287">
            <v>-2.4</v>
          </cell>
          <cell r="E287">
            <v>-11.1</v>
          </cell>
          <cell r="F287">
            <v>-6.2</v>
          </cell>
          <cell r="G287">
            <v>-7.6</v>
          </cell>
          <cell r="H287">
            <v>-2.5</v>
          </cell>
          <cell r="I287">
            <v>-1.6</v>
          </cell>
          <cell r="J287">
            <v>-5</v>
          </cell>
          <cell r="K287">
            <v>-2.9</v>
          </cell>
          <cell r="L287">
            <v>-1.6</v>
          </cell>
          <cell r="M287">
            <v>0</v>
          </cell>
          <cell r="N287">
            <v>0</v>
          </cell>
          <cell r="O287">
            <v>0</v>
          </cell>
        </row>
        <row r="288">
          <cell r="B288" t="str">
            <v>7670 Totalt</v>
          </cell>
          <cell r="D288">
            <v>-2.6999999999999997</v>
          </cell>
          <cell r="E288">
            <v>-14.5</v>
          </cell>
          <cell r="F288">
            <v>-7.1000000000000005</v>
          </cell>
          <cell r="G288">
            <v>-15.9</v>
          </cell>
          <cell r="H288">
            <v>-6</v>
          </cell>
          <cell r="I288">
            <v>-1.6</v>
          </cell>
          <cell r="J288">
            <v>-5.2</v>
          </cell>
          <cell r="K288">
            <v>-6.1</v>
          </cell>
          <cell r="L288">
            <v>-5.3</v>
          </cell>
          <cell r="O288">
            <v>0</v>
          </cell>
        </row>
        <row r="289">
          <cell r="A289" t="str">
            <v>TAB</v>
          </cell>
          <cell r="B289">
            <v>7680</v>
          </cell>
          <cell r="C289" t="str">
            <v>Föreningsavgifter, EJ avdrag</v>
          </cell>
          <cell r="D289">
            <v>-3.7</v>
          </cell>
          <cell r="E289">
            <v>0</v>
          </cell>
          <cell r="F289">
            <v>0</v>
          </cell>
          <cell r="G289">
            <v>0</v>
          </cell>
          <cell r="H289">
            <v>0</v>
          </cell>
          <cell r="I289">
            <v>0</v>
          </cell>
          <cell r="J289">
            <v>0</v>
          </cell>
          <cell r="K289">
            <v>0</v>
          </cell>
          <cell r="L289">
            <v>0</v>
          </cell>
          <cell r="M289">
            <v>0</v>
          </cell>
          <cell r="N289">
            <v>0</v>
          </cell>
          <cell r="O289">
            <v>0</v>
          </cell>
        </row>
        <row r="290">
          <cell r="A290" t="str">
            <v>T-KAP</v>
          </cell>
          <cell r="B290">
            <v>7680</v>
          </cell>
          <cell r="C290" t="str">
            <v>Föreningsavgifter, EJ avdrag</v>
          </cell>
          <cell r="D290">
            <v>0</v>
          </cell>
          <cell r="E290">
            <v>0</v>
          </cell>
          <cell r="F290">
            <v>0</v>
          </cell>
          <cell r="G290">
            <v>-3</v>
          </cell>
          <cell r="H290">
            <v>0</v>
          </cell>
          <cell r="I290">
            <v>0</v>
          </cell>
          <cell r="J290">
            <v>0</v>
          </cell>
          <cell r="K290">
            <v>0</v>
          </cell>
          <cell r="L290">
            <v>0</v>
          </cell>
          <cell r="M290">
            <v>0</v>
          </cell>
          <cell r="N290">
            <v>0</v>
          </cell>
          <cell r="O290">
            <v>0</v>
          </cell>
        </row>
        <row r="291">
          <cell r="A291" t="str">
            <v>T-FOND</v>
          </cell>
          <cell r="B291">
            <v>7680</v>
          </cell>
          <cell r="C291" t="str">
            <v>Föreningsavgifter, EJ avdrag</v>
          </cell>
          <cell r="D291">
            <v>0</v>
          </cell>
          <cell r="E291">
            <v>0</v>
          </cell>
          <cell r="F291">
            <v>0</v>
          </cell>
          <cell r="G291">
            <v>0</v>
          </cell>
          <cell r="H291">
            <v>0</v>
          </cell>
          <cell r="I291">
            <v>-0.4</v>
          </cell>
          <cell r="J291">
            <v>0</v>
          </cell>
          <cell r="K291">
            <v>0</v>
          </cell>
          <cell r="L291">
            <v>0</v>
          </cell>
          <cell r="M291">
            <v>0</v>
          </cell>
          <cell r="N291">
            <v>0</v>
          </cell>
          <cell r="O291">
            <v>0</v>
          </cell>
        </row>
        <row r="292">
          <cell r="B292" t="str">
            <v>7680 Totalt</v>
          </cell>
          <cell r="D292">
            <v>-3.7</v>
          </cell>
          <cell r="E292">
            <v>0</v>
          </cell>
          <cell r="F292">
            <v>0</v>
          </cell>
          <cell r="G292">
            <v>-3</v>
          </cell>
          <cell r="H292">
            <v>0</v>
          </cell>
          <cell r="I292">
            <v>-0.4</v>
          </cell>
          <cell r="J292">
            <v>0</v>
          </cell>
          <cell r="K292">
            <v>0</v>
          </cell>
          <cell r="L292">
            <v>0</v>
          </cell>
          <cell r="O292">
            <v>0</v>
          </cell>
        </row>
        <row r="293">
          <cell r="A293" t="str">
            <v>T-KAP</v>
          </cell>
          <cell r="B293">
            <v>7681</v>
          </cell>
          <cell r="C293" t="str">
            <v>Föreningsavgifter, avdragsgill</v>
          </cell>
          <cell r="D293">
            <v>0</v>
          </cell>
          <cell r="E293">
            <v>0</v>
          </cell>
          <cell r="F293">
            <v>0</v>
          </cell>
          <cell r="G293">
            <v>-0.3</v>
          </cell>
          <cell r="H293">
            <v>0</v>
          </cell>
          <cell r="I293">
            <v>0</v>
          </cell>
          <cell r="J293">
            <v>0</v>
          </cell>
          <cell r="K293">
            <v>0</v>
          </cell>
          <cell r="L293">
            <v>0</v>
          </cell>
          <cell r="M293">
            <v>0</v>
          </cell>
          <cell r="N293">
            <v>0</v>
          </cell>
          <cell r="O293">
            <v>0</v>
          </cell>
        </row>
        <row r="294">
          <cell r="B294" t="str">
            <v>7681 Totalt</v>
          </cell>
          <cell r="D294">
            <v>0</v>
          </cell>
          <cell r="E294">
            <v>0</v>
          </cell>
          <cell r="F294">
            <v>0</v>
          </cell>
          <cell r="G294">
            <v>-0.3</v>
          </cell>
          <cell r="H294">
            <v>0</v>
          </cell>
          <cell r="I294">
            <v>0</v>
          </cell>
          <cell r="J294">
            <v>0</v>
          </cell>
          <cell r="K294">
            <v>0</v>
          </cell>
          <cell r="L294">
            <v>0</v>
          </cell>
          <cell r="O294">
            <v>0</v>
          </cell>
        </row>
        <row r="295">
          <cell r="A295" t="str">
            <v>TAB</v>
          </cell>
          <cell r="B295">
            <v>7690</v>
          </cell>
          <cell r="C295" t="str">
            <v>Diverse övr. kostn</v>
          </cell>
          <cell r="D295">
            <v>-0.5</v>
          </cell>
          <cell r="E295">
            <v>0</v>
          </cell>
          <cell r="F295">
            <v>-1.3</v>
          </cell>
          <cell r="G295">
            <v>-2.1</v>
          </cell>
          <cell r="H295">
            <v>-14.7</v>
          </cell>
          <cell r="I295">
            <v>0.9</v>
          </cell>
          <cell r="J295">
            <v>0</v>
          </cell>
          <cell r="K295">
            <v>0</v>
          </cell>
          <cell r="L295">
            <v>-3.5</v>
          </cell>
          <cell r="M295">
            <v>0</v>
          </cell>
          <cell r="N295">
            <v>0</v>
          </cell>
          <cell r="O295">
            <v>0</v>
          </cell>
        </row>
        <row r="296">
          <cell r="A296" t="str">
            <v>T-KAP</v>
          </cell>
          <cell r="B296">
            <v>7690</v>
          </cell>
          <cell r="C296" t="str">
            <v>Diverse övr. kostn</v>
          </cell>
          <cell r="D296">
            <v>-1.2</v>
          </cell>
          <cell r="E296">
            <v>-1.8</v>
          </cell>
          <cell r="F296">
            <v>-1.4</v>
          </cell>
          <cell r="G296">
            <v>-8</v>
          </cell>
          <cell r="H296">
            <v>-1.1000000000000001</v>
          </cell>
          <cell r="I296">
            <v>-3</v>
          </cell>
          <cell r="J296">
            <v>0</v>
          </cell>
          <cell r="K296">
            <v>-0.1</v>
          </cell>
          <cell r="L296">
            <v>-11.1</v>
          </cell>
          <cell r="M296">
            <v>0</v>
          </cell>
          <cell r="N296">
            <v>0</v>
          </cell>
          <cell r="O296">
            <v>0</v>
          </cell>
        </row>
        <row r="297">
          <cell r="A297" t="str">
            <v>T-FOND</v>
          </cell>
          <cell r="B297">
            <v>7690</v>
          </cell>
          <cell r="C297" t="str">
            <v>Diverse övr. kostn</v>
          </cell>
          <cell r="D297">
            <v>-4.5</v>
          </cell>
          <cell r="E297">
            <v>0.2</v>
          </cell>
          <cell r="F297">
            <v>0</v>
          </cell>
          <cell r="G297">
            <v>-9.9</v>
          </cell>
          <cell r="H297">
            <v>-3.5</v>
          </cell>
          <cell r="I297">
            <v>-0.9</v>
          </cell>
          <cell r="J297">
            <v>-2.8</v>
          </cell>
          <cell r="K297">
            <v>0</v>
          </cell>
          <cell r="L297">
            <v>-1</v>
          </cell>
          <cell r="M297">
            <v>0</v>
          </cell>
          <cell r="N297">
            <v>0</v>
          </cell>
          <cell r="O297">
            <v>0</v>
          </cell>
        </row>
        <row r="298">
          <cell r="B298" t="str">
            <v>7690 Totalt</v>
          </cell>
          <cell r="D298">
            <v>-6.2</v>
          </cell>
          <cell r="E298">
            <v>-1.6</v>
          </cell>
          <cell r="F298">
            <v>-2.7</v>
          </cell>
          <cell r="G298">
            <v>-20</v>
          </cell>
          <cell r="H298">
            <v>-19.299999999999997</v>
          </cell>
          <cell r="I298">
            <v>-3</v>
          </cell>
          <cell r="J298">
            <v>-2.8</v>
          </cell>
          <cell r="K298">
            <v>-0.1</v>
          </cell>
          <cell r="L298">
            <v>-15.6</v>
          </cell>
          <cell r="O298">
            <v>0</v>
          </cell>
        </row>
        <row r="299">
          <cell r="A299" t="str">
            <v>T-FOND</v>
          </cell>
          <cell r="B299">
            <v>7691</v>
          </cell>
          <cell r="C299" t="str">
            <v>Diverse övr. kostn EJ avdrag</v>
          </cell>
          <cell r="D299">
            <v>0</v>
          </cell>
          <cell r="E299">
            <v>-2.7</v>
          </cell>
          <cell r="F299">
            <v>0</v>
          </cell>
          <cell r="G299">
            <v>0</v>
          </cell>
          <cell r="H299">
            <v>0</v>
          </cell>
          <cell r="I299">
            <v>0</v>
          </cell>
          <cell r="J299">
            <v>0</v>
          </cell>
          <cell r="K299">
            <v>0</v>
          </cell>
          <cell r="L299">
            <v>0</v>
          </cell>
          <cell r="M299">
            <v>0</v>
          </cell>
          <cell r="N299">
            <v>0</v>
          </cell>
          <cell r="O299">
            <v>0</v>
          </cell>
        </row>
        <row r="300">
          <cell r="B300" t="str">
            <v>7691 Totalt</v>
          </cell>
          <cell r="D300">
            <v>0</v>
          </cell>
          <cell r="E300">
            <v>-2.7</v>
          </cell>
          <cell r="F300">
            <v>0</v>
          </cell>
          <cell r="G300">
            <v>0</v>
          </cell>
          <cell r="H300">
            <v>0</v>
          </cell>
          <cell r="I300">
            <v>0</v>
          </cell>
          <cell r="J300">
            <v>0</v>
          </cell>
          <cell r="K300">
            <v>0</v>
          </cell>
          <cell r="L300">
            <v>0</v>
          </cell>
          <cell r="O300">
            <v>0</v>
          </cell>
        </row>
        <row r="301">
          <cell r="A301" t="str">
            <v>TAB</v>
          </cell>
          <cell r="B301">
            <v>7810</v>
          </cell>
          <cell r="C301" t="str">
            <v>Resultat avyttr av inventarier</v>
          </cell>
          <cell r="D301">
            <v>0</v>
          </cell>
          <cell r="E301">
            <v>0</v>
          </cell>
          <cell r="F301">
            <v>0</v>
          </cell>
          <cell r="G301">
            <v>0</v>
          </cell>
          <cell r="H301">
            <v>0</v>
          </cell>
          <cell r="I301">
            <v>0</v>
          </cell>
          <cell r="J301">
            <v>0</v>
          </cell>
          <cell r="K301">
            <v>86.1</v>
          </cell>
          <cell r="L301">
            <v>0</v>
          </cell>
          <cell r="M301">
            <v>0</v>
          </cell>
          <cell r="N301">
            <v>0</v>
          </cell>
          <cell r="O301">
            <v>0</v>
          </cell>
        </row>
        <row r="302">
          <cell r="A302" t="str">
            <v>T-KAP</v>
          </cell>
          <cell r="B302">
            <v>7810</v>
          </cell>
          <cell r="C302" t="str">
            <v>Resultat förs inventarier</v>
          </cell>
          <cell r="D302">
            <v>0</v>
          </cell>
          <cell r="E302">
            <v>0</v>
          </cell>
          <cell r="F302">
            <v>0</v>
          </cell>
          <cell r="G302">
            <v>0</v>
          </cell>
          <cell r="H302">
            <v>0</v>
          </cell>
          <cell r="I302">
            <v>0</v>
          </cell>
          <cell r="J302">
            <v>0</v>
          </cell>
          <cell r="K302">
            <v>63.3</v>
          </cell>
          <cell r="L302">
            <v>0</v>
          </cell>
          <cell r="M302">
            <v>0</v>
          </cell>
          <cell r="N302">
            <v>0</v>
          </cell>
          <cell r="O302">
            <v>0</v>
          </cell>
        </row>
        <row r="303">
          <cell r="A303" t="str">
            <v>T-FOND</v>
          </cell>
          <cell r="B303">
            <v>7810</v>
          </cell>
          <cell r="C303" t="str">
            <v>Resultat avyttring inventarier</v>
          </cell>
          <cell r="D303">
            <v>0</v>
          </cell>
          <cell r="E303">
            <v>0</v>
          </cell>
          <cell r="F303">
            <v>0</v>
          </cell>
          <cell r="G303">
            <v>0</v>
          </cell>
          <cell r="H303">
            <v>0</v>
          </cell>
          <cell r="I303">
            <v>0</v>
          </cell>
          <cell r="J303">
            <v>163.1</v>
          </cell>
          <cell r="K303">
            <v>0</v>
          </cell>
          <cell r="L303">
            <v>0</v>
          </cell>
          <cell r="M303">
            <v>0</v>
          </cell>
          <cell r="N303">
            <v>0</v>
          </cell>
          <cell r="O303">
            <v>0</v>
          </cell>
        </row>
        <row r="304">
          <cell r="B304" t="str">
            <v>7810 Totalt</v>
          </cell>
          <cell r="D304">
            <v>0</v>
          </cell>
          <cell r="E304">
            <v>0</v>
          </cell>
          <cell r="F304">
            <v>0</v>
          </cell>
          <cell r="G304">
            <v>0</v>
          </cell>
          <cell r="H304">
            <v>0</v>
          </cell>
          <cell r="I304">
            <v>0</v>
          </cell>
          <cell r="J304">
            <v>163.1</v>
          </cell>
          <cell r="K304">
            <v>149.39999999999998</v>
          </cell>
          <cell r="L304">
            <v>0</v>
          </cell>
          <cell r="O304">
            <v>0</v>
          </cell>
        </row>
        <row r="305">
          <cell r="A305" t="str">
            <v>TAB</v>
          </cell>
          <cell r="B305">
            <v>7919</v>
          </cell>
          <cell r="C305" t="str">
            <v>Avskrivningar datautrustning</v>
          </cell>
          <cell r="D305">
            <v>-7.4</v>
          </cell>
          <cell r="E305">
            <v>-7.4</v>
          </cell>
          <cell r="F305">
            <v>-9.1</v>
          </cell>
          <cell r="G305">
            <v>-9.1</v>
          </cell>
          <cell r="H305">
            <v>-9.1</v>
          </cell>
          <cell r="I305">
            <v>-9.1</v>
          </cell>
          <cell r="J305">
            <v>-9.1</v>
          </cell>
          <cell r="K305">
            <v>-9.1</v>
          </cell>
          <cell r="L305">
            <v>-10</v>
          </cell>
          <cell r="M305">
            <v>0</v>
          </cell>
          <cell r="N305">
            <v>0</v>
          </cell>
          <cell r="O305">
            <v>0</v>
          </cell>
        </row>
        <row r="306">
          <cell r="A306" t="str">
            <v>T-KAP</v>
          </cell>
          <cell r="B306">
            <v>7919</v>
          </cell>
          <cell r="C306" t="str">
            <v>Avskrivningar datautrustning</v>
          </cell>
          <cell r="D306">
            <v>-15.2</v>
          </cell>
          <cell r="E306">
            <v>-15.2</v>
          </cell>
          <cell r="F306">
            <v>-12.9</v>
          </cell>
          <cell r="G306">
            <v>-11.4</v>
          </cell>
          <cell r="H306">
            <v>-11.4</v>
          </cell>
          <cell r="I306">
            <v>-11.4</v>
          </cell>
          <cell r="J306">
            <v>-13.1</v>
          </cell>
          <cell r="K306">
            <v>-12.3</v>
          </cell>
          <cell r="L306">
            <v>-12.3</v>
          </cell>
          <cell r="M306">
            <v>0</v>
          </cell>
          <cell r="N306">
            <v>0</v>
          </cell>
          <cell r="O306">
            <v>0</v>
          </cell>
        </row>
        <row r="307">
          <cell r="A307" t="str">
            <v>T-FOND</v>
          </cell>
          <cell r="B307">
            <v>7919</v>
          </cell>
          <cell r="C307" t="str">
            <v>Avskrivningar datautrustning</v>
          </cell>
          <cell r="D307">
            <v>-10.4</v>
          </cell>
          <cell r="E307">
            <v>-10.4</v>
          </cell>
          <cell r="F307">
            <v>-10.4</v>
          </cell>
          <cell r="G307">
            <v>-11</v>
          </cell>
          <cell r="H307">
            <v>-12.5</v>
          </cell>
          <cell r="I307">
            <v>-11.5</v>
          </cell>
          <cell r="J307">
            <v>-11.5</v>
          </cell>
          <cell r="K307">
            <v>-11.7</v>
          </cell>
          <cell r="L307">
            <v>-14.4</v>
          </cell>
          <cell r="M307">
            <v>0</v>
          </cell>
          <cell r="N307">
            <v>0</v>
          </cell>
          <cell r="O307">
            <v>0</v>
          </cell>
        </row>
        <row r="308">
          <cell r="B308" t="str">
            <v>7919 Totalt</v>
          </cell>
          <cell r="D308">
            <v>-33</v>
          </cell>
          <cell r="E308">
            <v>-33</v>
          </cell>
          <cell r="F308">
            <v>-32.4</v>
          </cell>
          <cell r="G308">
            <v>-31.5</v>
          </cell>
          <cell r="H308">
            <v>-33</v>
          </cell>
          <cell r="I308">
            <v>-32</v>
          </cell>
          <cell r="J308">
            <v>-33.700000000000003</v>
          </cell>
          <cell r="K308">
            <v>-33.099999999999994</v>
          </cell>
          <cell r="L308">
            <v>-36.700000000000003</v>
          </cell>
          <cell r="O308">
            <v>0</v>
          </cell>
        </row>
        <row r="309">
          <cell r="A309" t="str">
            <v>T-KAP</v>
          </cell>
          <cell r="B309">
            <v>7929</v>
          </cell>
          <cell r="C309" t="str">
            <v>Avskrivningar Programvara</v>
          </cell>
          <cell r="D309">
            <v>-18.600000000000001</v>
          </cell>
          <cell r="E309">
            <v>-18.600000000000001</v>
          </cell>
          <cell r="F309">
            <v>-18.600000000000001</v>
          </cell>
          <cell r="G309">
            <v>-18.600000000000001</v>
          </cell>
          <cell r="H309">
            <v>-18.600000000000001</v>
          </cell>
          <cell r="I309">
            <v>-18.600000000000001</v>
          </cell>
          <cell r="J309">
            <v>-18.600000000000001</v>
          </cell>
          <cell r="K309">
            <v>-18.600000000000001</v>
          </cell>
          <cell r="L309">
            <v>-18.600000000000001</v>
          </cell>
          <cell r="M309">
            <v>0</v>
          </cell>
          <cell r="N309">
            <v>0</v>
          </cell>
          <cell r="O309">
            <v>0</v>
          </cell>
        </row>
        <row r="310">
          <cell r="B310" t="str">
            <v>7929 Totalt</v>
          </cell>
          <cell r="D310">
            <v>-18.600000000000001</v>
          </cell>
          <cell r="E310">
            <v>-18.600000000000001</v>
          </cell>
          <cell r="F310">
            <v>-18.600000000000001</v>
          </cell>
          <cell r="G310">
            <v>-18.600000000000001</v>
          </cell>
          <cell r="H310">
            <v>-18.600000000000001</v>
          </cell>
          <cell r="I310">
            <v>-18.600000000000001</v>
          </cell>
          <cell r="J310">
            <v>-18.600000000000001</v>
          </cell>
          <cell r="K310">
            <v>-18.600000000000001</v>
          </cell>
          <cell r="L310">
            <v>-18.600000000000001</v>
          </cell>
          <cell r="O310">
            <v>0</v>
          </cell>
        </row>
        <row r="311">
          <cell r="A311" t="str">
            <v>TAB</v>
          </cell>
          <cell r="B311">
            <v>7949</v>
          </cell>
          <cell r="C311" t="str">
            <v>Avskrivningar bilar</v>
          </cell>
          <cell r="D311">
            <v>-3.3</v>
          </cell>
          <cell r="E311">
            <v>-3.3</v>
          </cell>
          <cell r="F311">
            <v>-3.3</v>
          </cell>
          <cell r="G311">
            <v>-3.3</v>
          </cell>
          <cell r="H311">
            <v>-3.3</v>
          </cell>
          <cell r="I311">
            <v>-3.3</v>
          </cell>
          <cell r="J311">
            <v>-3.3</v>
          </cell>
          <cell r="K311">
            <v>-5.5</v>
          </cell>
          <cell r="L311">
            <v>-5.5</v>
          </cell>
          <cell r="M311">
            <v>0</v>
          </cell>
          <cell r="N311">
            <v>0</v>
          </cell>
          <cell r="O311">
            <v>0</v>
          </cell>
        </row>
        <row r="312">
          <cell r="A312" t="str">
            <v>T-KAP</v>
          </cell>
          <cell r="B312">
            <v>7949</v>
          </cell>
          <cell r="C312" t="str">
            <v>Avskrivningar bilar</v>
          </cell>
          <cell r="D312">
            <v>-8.1999999999999993</v>
          </cell>
          <cell r="E312">
            <v>-8.1999999999999993</v>
          </cell>
          <cell r="F312">
            <v>-13.2</v>
          </cell>
          <cell r="G312">
            <v>-13.2</v>
          </cell>
          <cell r="H312">
            <v>-13.2</v>
          </cell>
          <cell r="I312">
            <v>-13.2</v>
          </cell>
          <cell r="J312">
            <v>-13.2</v>
          </cell>
          <cell r="K312">
            <v>-14.3</v>
          </cell>
          <cell r="L312">
            <v>-14.3</v>
          </cell>
          <cell r="M312">
            <v>0</v>
          </cell>
          <cell r="N312">
            <v>0</v>
          </cell>
          <cell r="O312">
            <v>0</v>
          </cell>
        </row>
        <row r="313">
          <cell r="A313" t="str">
            <v>T-FOND</v>
          </cell>
          <cell r="B313">
            <v>7949</v>
          </cell>
          <cell r="C313" t="str">
            <v>Avskrivningar bilar</v>
          </cell>
          <cell r="D313">
            <v>-5.7</v>
          </cell>
          <cell r="E313">
            <v>-5.7</v>
          </cell>
          <cell r="F313">
            <v>-5.7</v>
          </cell>
          <cell r="G313">
            <v>-5.7</v>
          </cell>
          <cell r="H313">
            <v>-9.6999999999999993</v>
          </cell>
          <cell r="I313">
            <v>-9.6999999999999993</v>
          </cell>
          <cell r="J313">
            <v>-14.8</v>
          </cell>
          <cell r="K313">
            <v>-9.1</v>
          </cell>
          <cell r="L313">
            <v>-9.1</v>
          </cell>
          <cell r="M313">
            <v>0</v>
          </cell>
          <cell r="N313">
            <v>0</v>
          </cell>
          <cell r="O313">
            <v>0</v>
          </cell>
        </row>
        <row r="314">
          <cell r="B314" t="str">
            <v>7949 Totalt</v>
          </cell>
          <cell r="D314">
            <v>-17.2</v>
          </cell>
          <cell r="E314">
            <v>-17.2</v>
          </cell>
          <cell r="F314">
            <v>-22.2</v>
          </cell>
          <cell r="G314">
            <v>-22.2</v>
          </cell>
          <cell r="H314">
            <v>-26.2</v>
          </cell>
          <cell r="I314">
            <v>-26.2</v>
          </cell>
          <cell r="J314">
            <v>-31.3</v>
          </cell>
          <cell r="K314">
            <v>-28.9</v>
          </cell>
          <cell r="L314">
            <v>-28.9</v>
          </cell>
          <cell r="O314">
            <v>0</v>
          </cell>
        </row>
        <row r="315">
          <cell r="A315" t="str">
            <v>T-KAP</v>
          </cell>
          <cell r="B315">
            <v>7999</v>
          </cell>
          <cell r="C315" t="str">
            <v>Avskrivningar övrigt</v>
          </cell>
          <cell r="D315">
            <v>-8.1</v>
          </cell>
          <cell r="E315">
            <v>-8.1999999999999993</v>
          </cell>
          <cell r="F315">
            <v>-8.1999999999999993</v>
          </cell>
          <cell r="G315">
            <v>-8.1999999999999993</v>
          </cell>
          <cell r="H315">
            <v>-8.1999999999999993</v>
          </cell>
          <cell r="I315">
            <v>-8.1999999999999993</v>
          </cell>
          <cell r="J315">
            <v>-8.1999999999999993</v>
          </cell>
          <cell r="K315">
            <v>-8.1999999999999993</v>
          </cell>
          <cell r="L315">
            <v>-8.1999999999999993</v>
          </cell>
          <cell r="M315">
            <v>0</v>
          </cell>
          <cell r="N315">
            <v>0</v>
          </cell>
          <cell r="O315">
            <v>0</v>
          </cell>
        </row>
        <row r="316">
          <cell r="A316" t="str">
            <v>T-FOND</v>
          </cell>
          <cell r="B316">
            <v>7999</v>
          </cell>
          <cell r="C316" t="str">
            <v>Avskrivningar övrigt</v>
          </cell>
          <cell r="D316">
            <v>-2.5</v>
          </cell>
          <cell r="E316">
            <v>-2.5</v>
          </cell>
          <cell r="F316">
            <v>0</v>
          </cell>
          <cell r="G316">
            <v>-2.5</v>
          </cell>
          <cell r="H316">
            <v>-2.5</v>
          </cell>
          <cell r="I316">
            <v>-2.5</v>
          </cell>
          <cell r="J316">
            <v>-2.5</v>
          </cell>
          <cell r="K316">
            <v>-2.5</v>
          </cell>
          <cell r="L316">
            <v>-2.5</v>
          </cell>
          <cell r="M316">
            <v>0</v>
          </cell>
          <cell r="N316">
            <v>0</v>
          </cell>
          <cell r="O316">
            <v>0</v>
          </cell>
        </row>
        <row r="317">
          <cell r="B317" t="str">
            <v>7999 Totalt</v>
          </cell>
          <cell r="D317">
            <v>-10.6</v>
          </cell>
          <cell r="E317">
            <v>-10.7</v>
          </cell>
          <cell r="F317">
            <v>-8.1999999999999993</v>
          </cell>
          <cell r="G317">
            <v>-10.7</v>
          </cell>
          <cell r="H317">
            <v>-10.7</v>
          </cell>
          <cell r="I317">
            <v>-10.7</v>
          </cell>
          <cell r="J317">
            <v>-10.7</v>
          </cell>
          <cell r="K317">
            <v>-10.7</v>
          </cell>
          <cell r="L317">
            <v>-10.7</v>
          </cell>
          <cell r="O317">
            <v>0</v>
          </cell>
        </row>
        <row r="318">
          <cell r="A318" t="str">
            <v>TAB</v>
          </cell>
          <cell r="B318">
            <v>8020</v>
          </cell>
          <cell r="C318" t="str">
            <v>Ränteintäkter</v>
          </cell>
          <cell r="D318">
            <v>3.9</v>
          </cell>
          <cell r="E318">
            <v>1.3</v>
          </cell>
          <cell r="F318">
            <v>474.6</v>
          </cell>
          <cell r="G318">
            <v>3.5</v>
          </cell>
          <cell r="H318">
            <v>0.6</v>
          </cell>
          <cell r="I318">
            <v>0.5</v>
          </cell>
          <cell r="J318">
            <v>2.2000000000000002</v>
          </cell>
          <cell r="K318">
            <v>1.8</v>
          </cell>
          <cell r="L318">
            <v>1.5</v>
          </cell>
          <cell r="M318">
            <v>0</v>
          </cell>
          <cell r="N318">
            <v>0</v>
          </cell>
          <cell r="O318">
            <v>0</v>
          </cell>
        </row>
        <row r="319">
          <cell r="A319" t="str">
            <v>T-KAP</v>
          </cell>
          <cell r="B319">
            <v>8020</v>
          </cell>
          <cell r="C319" t="str">
            <v>Ränteintäkter</v>
          </cell>
          <cell r="D319">
            <v>11.1</v>
          </cell>
          <cell r="E319">
            <v>14.3</v>
          </cell>
          <cell r="F319">
            <v>10.6</v>
          </cell>
          <cell r="G319">
            <v>4.0999999999999996</v>
          </cell>
          <cell r="H319">
            <v>6</v>
          </cell>
          <cell r="I319">
            <v>12.8</v>
          </cell>
          <cell r="J319">
            <v>11.7</v>
          </cell>
          <cell r="K319">
            <v>10.199999999999999</v>
          </cell>
          <cell r="L319">
            <v>6.4</v>
          </cell>
          <cell r="M319">
            <v>0</v>
          </cell>
          <cell r="N319">
            <v>0</v>
          </cell>
          <cell r="O319">
            <v>0</v>
          </cell>
        </row>
        <row r="320">
          <cell r="A320" t="str">
            <v>T-FOND</v>
          </cell>
          <cell r="B320">
            <v>8020</v>
          </cell>
          <cell r="C320" t="str">
            <v>Ränteintäkter</v>
          </cell>
          <cell r="D320">
            <v>3.9</v>
          </cell>
          <cell r="E320">
            <v>4.0999999999999996</v>
          </cell>
          <cell r="F320">
            <v>4</v>
          </cell>
          <cell r="G320">
            <v>3.1</v>
          </cell>
          <cell r="H320">
            <v>2.1</v>
          </cell>
          <cell r="I320">
            <v>1.9</v>
          </cell>
          <cell r="J320">
            <v>2.7</v>
          </cell>
          <cell r="K320">
            <v>3.2</v>
          </cell>
          <cell r="L320">
            <v>3.5</v>
          </cell>
          <cell r="M320">
            <v>0</v>
          </cell>
          <cell r="N320">
            <v>0</v>
          </cell>
          <cell r="O320">
            <v>0</v>
          </cell>
        </row>
        <row r="321">
          <cell r="B321" t="str">
            <v>8020 Totalt</v>
          </cell>
          <cell r="D321">
            <v>18.899999999999999</v>
          </cell>
          <cell r="E321">
            <v>19.700000000000003</v>
          </cell>
          <cell r="F321">
            <v>489.20000000000005</v>
          </cell>
          <cell r="G321">
            <v>10.7</v>
          </cell>
          <cell r="H321">
            <v>8.6999999999999993</v>
          </cell>
          <cell r="I321">
            <v>15.200000000000001</v>
          </cell>
          <cell r="J321">
            <v>16.599999999999998</v>
          </cell>
          <cell r="K321">
            <v>15.2</v>
          </cell>
          <cell r="L321">
            <v>11.4</v>
          </cell>
          <cell r="O321">
            <v>0</v>
          </cell>
        </row>
        <row r="322">
          <cell r="A322" t="str">
            <v>TAB</v>
          </cell>
          <cell r="B322">
            <v>8050</v>
          </cell>
          <cell r="C322" t="str">
            <v>Orealiserat resultat räntefond</v>
          </cell>
          <cell r="D322">
            <v>49</v>
          </cell>
          <cell r="E322">
            <v>40.299999999999997</v>
          </cell>
          <cell r="F322">
            <v>-423.5</v>
          </cell>
          <cell r="G322">
            <v>116.6</v>
          </cell>
          <cell r="H322">
            <v>44.1</v>
          </cell>
          <cell r="I322">
            <v>23.5</v>
          </cell>
          <cell r="J322">
            <v>21.2</v>
          </cell>
          <cell r="K322">
            <v>23</v>
          </cell>
          <cell r="L322">
            <v>22.8</v>
          </cell>
          <cell r="M322">
            <v>0</v>
          </cell>
          <cell r="N322">
            <v>0</v>
          </cell>
          <cell r="O322">
            <v>0</v>
          </cell>
        </row>
        <row r="323">
          <cell r="B323" t="str">
            <v>8050 Totalt</v>
          </cell>
          <cell r="D323">
            <v>49</v>
          </cell>
          <cell r="E323">
            <v>40.299999999999997</v>
          </cell>
          <cell r="F323">
            <v>-423.5</v>
          </cell>
          <cell r="G323">
            <v>116.6</v>
          </cell>
          <cell r="H323">
            <v>44.1</v>
          </cell>
          <cell r="I323">
            <v>23.5</v>
          </cell>
          <cell r="J323">
            <v>21.2</v>
          </cell>
          <cell r="K323">
            <v>23</v>
          </cell>
          <cell r="L323">
            <v>22.8</v>
          </cell>
          <cell r="O323">
            <v>0</v>
          </cell>
        </row>
        <row r="324">
          <cell r="A324" t="str">
            <v>TAB</v>
          </cell>
          <cell r="B324">
            <v>8060</v>
          </cell>
          <cell r="C324" t="str">
            <v>Reavinst värdepapper</v>
          </cell>
          <cell r="D324">
            <v>0</v>
          </cell>
          <cell r="E324">
            <v>0</v>
          </cell>
          <cell r="F324">
            <v>0</v>
          </cell>
          <cell r="G324">
            <v>0</v>
          </cell>
          <cell r="H324">
            <v>0</v>
          </cell>
          <cell r="I324">
            <v>29.1</v>
          </cell>
          <cell r="J324">
            <v>0</v>
          </cell>
          <cell r="K324">
            <v>0</v>
          </cell>
          <cell r="L324">
            <v>0</v>
          </cell>
          <cell r="M324">
            <v>0</v>
          </cell>
          <cell r="N324">
            <v>0</v>
          </cell>
          <cell r="O324">
            <v>0</v>
          </cell>
        </row>
        <row r="325">
          <cell r="B325" t="str">
            <v>8060 Totalt</v>
          </cell>
          <cell r="D325">
            <v>0</v>
          </cell>
          <cell r="E325">
            <v>0</v>
          </cell>
          <cell r="F325">
            <v>0</v>
          </cell>
          <cell r="G325">
            <v>0</v>
          </cell>
          <cell r="H325">
            <v>0</v>
          </cell>
          <cell r="I325">
            <v>29.1</v>
          </cell>
          <cell r="J325">
            <v>0</v>
          </cell>
          <cell r="K325">
            <v>0</v>
          </cell>
          <cell r="L325">
            <v>0</v>
          </cell>
          <cell r="O325">
            <v>0</v>
          </cell>
        </row>
        <row r="326">
          <cell r="A326" t="str">
            <v>TAB</v>
          </cell>
          <cell r="B326">
            <v>8120</v>
          </cell>
          <cell r="C326" t="str">
            <v>Räntekostnader</v>
          </cell>
          <cell r="D326">
            <v>-20.8</v>
          </cell>
          <cell r="E326">
            <v>-20.8</v>
          </cell>
          <cell r="F326">
            <v>-20.8</v>
          </cell>
          <cell r="G326">
            <v>-95.8</v>
          </cell>
          <cell r="H326">
            <v>-11.5</v>
          </cell>
          <cell r="I326">
            <v>-11.5</v>
          </cell>
          <cell r="J326">
            <v>-11.5</v>
          </cell>
          <cell r="K326">
            <v>-11.5</v>
          </cell>
          <cell r="L326">
            <v>-11.5</v>
          </cell>
          <cell r="M326">
            <v>0</v>
          </cell>
          <cell r="N326">
            <v>0</v>
          </cell>
          <cell r="O326">
            <v>0</v>
          </cell>
        </row>
        <row r="327">
          <cell r="A327" t="str">
            <v>T-KAP</v>
          </cell>
          <cell r="B327">
            <v>8120</v>
          </cell>
          <cell r="C327" t="str">
            <v>Räntekostnader</v>
          </cell>
          <cell r="D327">
            <v>0</v>
          </cell>
          <cell r="E327">
            <v>0</v>
          </cell>
          <cell r="F327">
            <v>-0.1</v>
          </cell>
          <cell r="G327">
            <v>0</v>
          </cell>
          <cell r="H327">
            <v>0</v>
          </cell>
          <cell r="I327">
            <v>0</v>
          </cell>
          <cell r="J327">
            <v>0</v>
          </cell>
          <cell r="K327">
            <v>0</v>
          </cell>
          <cell r="L327">
            <v>-0.1</v>
          </cell>
          <cell r="M327">
            <v>0</v>
          </cell>
          <cell r="N327">
            <v>0</v>
          </cell>
          <cell r="O327">
            <v>0</v>
          </cell>
        </row>
        <row r="328">
          <cell r="B328" t="str">
            <v>8120 Totalt</v>
          </cell>
          <cell r="D328">
            <v>-20.8</v>
          </cell>
          <cell r="E328">
            <v>-20.8</v>
          </cell>
          <cell r="F328">
            <v>-20.900000000000002</v>
          </cell>
          <cell r="G328">
            <v>-95.8</v>
          </cell>
          <cell r="H328">
            <v>-11.5</v>
          </cell>
          <cell r="I328">
            <v>-11.5</v>
          </cell>
          <cell r="J328">
            <v>-11.5</v>
          </cell>
          <cell r="K328">
            <v>-11.5</v>
          </cell>
          <cell r="L328">
            <v>-11.6</v>
          </cell>
          <cell r="O328">
            <v>0</v>
          </cell>
        </row>
        <row r="329">
          <cell r="A329" t="str">
            <v>TAB</v>
          </cell>
          <cell r="B329">
            <v>8160</v>
          </cell>
          <cell r="C329" t="str">
            <v>Reaförlust värdepapper</v>
          </cell>
          <cell r="D329">
            <v>0</v>
          </cell>
          <cell r="E329">
            <v>0</v>
          </cell>
          <cell r="F329">
            <v>0</v>
          </cell>
          <cell r="G329">
            <v>-83</v>
          </cell>
          <cell r="H329">
            <v>-25</v>
          </cell>
          <cell r="I329">
            <v>0</v>
          </cell>
          <cell r="J329">
            <v>0</v>
          </cell>
          <cell r="K329">
            <v>0</v>
          </cell>
          <cell r="L329">
            <v>0</v>
          </cell>
          <cell r="M329">
            <v>0</v>
          </cell>
          <cell r="N329">
            <v>0</v>
          </cell>
          <cell r="O329">
            <v>0</v>
          </cell>
        </row>
        <row r="330">
          <cell r="B330" t="str">
            <v>8160 Totalt</v>
          </cell>
          <cell r="D330">
            <v>0</v>
          </cell>
          <cell r="E330">
            <v>0</v>
          </cell>
          <cell r="F330">
            <v>0</v>
          </cell>
          <cell r="G330">
            <v>-83</v>
          </cell>
          <cell r="H330">
            <v>-25</v>
          </cell>
          <cell r="I330">
            <v>0</v>
          </cell>
          <cell r="J330">
            <v>0</v>
          </cell>
          <cell r="K330">
            <v>0</v>
          </cell>
          <cell r="L330">
            <v>0</v>
          </cell>
          <cell r="O330">
            <v>0</v>
          </cell>
        </row>
        <row r="331">
          <cell r="A331" t="str">
            <v>TAB</v>
          </cell>
          <cell r="B331">
            <v>8191</v>
          </cell>
          <cell r="C331" t="str">
            <v>Inlösen av konvertibler</v>
          </cell>
          <cell r="D331">
            <v>0</v>
          </cell>
          <cell r="E331">
            <v>0</v>
          </cell>
          <cell r="F331">
            <v>0</v>
          </cell>
          <cell r="G331">
            <v>-225</v>
          </cell>
          <cell r="H331">
            <v>0</v>
          </cell>
          <cell r="I331">
            <v>0</v>
          </cell>
          <cell r="J331">
            <v>0</v>
          </cell>
          <cell r="K331">
            <v>0</v>
          </cell>
          <cell r="L331">
            <v>0</v>
          </cell>
          <cell r="M331">
            <v>0</v>
          </cell>
          <cell r="N331">
            <v>0</v>
          </cell>
          <cell r="O331">
            <v>0</v>
          </cell>
        </row>
        <row r="332">
          <cell r="B332" t="str">
            <v>8191 Totalt</v>
          </cell>
          <cell r="D332">
            <v>0</v>
          </cell>
          <cell r="E332">
            <v>0</v>
          </cell>
          <cell r="F332">
            <v>0</v>
          </cell>
          <cell r="G332">
            <v>-225</v>
          </cell>
          <cell r="H332">
            <v>0</v>
          </cell>
          <cell r="I332">
            <v>0</v>
          </cell>
          <cell r="J332">
            <v>0</v>
          </cell>
          <cell r="K332">
            <v>0</v>
          </cell>
          <cell r="L332">
            <v>0</v>
          </cell>
          <cell r="O332">
            <v>0</v>
          </cell>
        </row>
        <row r="333">
          <cell r="A333" t="str">
            <v>TAB</v>
          </cell>
          <cell r="B333">
            <v>8192</v>
          </cell>
          <cell r="C333" t="str">
            <v>Inlösen av optioner</v>
          </cell>
          <cell r="D333">
            <v>0</v>
          </cell>
          <cell r="E333">
            <v>0</v>
          </cell>
          <cell r="F333">
            <v>0</v>
          </cell>
          <cell r="G333">
            <v>-159.1</v>
          </cell>
          <cell r="H333">
            <v>0</v>
          </cell>
          <cell r="I333">
            <v>0</v>
          </cell>
          <cell r="J333">
            <v>0</v>
          </cell>
          <cell r="K333">
            <v>0</v>
          </cell>
          <cell r="L333">
            <v>0</v>
          </cell>
          <cell r="M333">
            <v>0</v>
          </cell>
          <cell r="N333">
            <v>0</v>
          </cell>
          <cell r="O333">
            <v>0</v>
          </cell>
        </row>
        <row r="334">
          <cell r="B334" t="str">
            <v>8192 Totalt</v>
          </cell>
          <cell r="D334">
            <v>0</v>
          </cell>
          <cell r="E334">
            <v>0</v>
          </cell>
          <cell r="F334">
            <v>0</v>
          </cell>
          <cell r="G334">
            <v>-159.1</v>
          </cell>
          <cell r="H334">
            <v>0</v>
          </cell>
          <cell r="I334">
            <v>0</v>
          </cell>
          <cell r="J334">
            <v>0</v>
          </cell>
          <cell r="K334">
            <v>0</v>
          </cell>
          <cell r="L334">
            <v>0</v>
          </cell>
          <cell r="O334">
            <v>0</v>
          </cell>
        </row>
        <row r="335">
          <cell r="B335" t="str">
            <v>Totalt</v>
          </cell>
          <cell r="D335">
            <v>-45.200000000000102</v>
          </cell>
          <cell r="E335">
            <v>498.39999999999912</v>
          </cell>
          <cell r="F335">
            <v>-765.5</v>
          </cell>
          <cell r="G335">
            <v>36.200000000000585</v>
          </cell>
          <cell r="H335">
            <v>-336.19999999999965</v>
          </cell>
          <cell r="I335">
            <v>3593.3</v>
          </cell>
          <cell r="J335">
            <v>1092.9000000000003</v>
          </cell>
          <cell r="K335">
            <v>-152.10000000000008</v>
          </cell>
          <cell r="L335">
            <v>-395.1999999999997</v>
          </cell>
          <cell r="O335">
            <v>0</v>
          </cell>
        </row>
      </sheetData>
      <sheetData sheetId="25"/>
      <sheetData sheetId="26"/>
      <sheetData sheetId="27"/>
      <sheetData sheetId="28" refreshError="1">
        <row r="2">
          <cell r="AD2">
            <v>36400</v>
          </cell>
        </row>
      </sheetData>
      <sheetData sheetId="29"/>
      <sheetData sheetId="30"/>
      <sheetData sheetId="31"/>
      <sheetData sheetId="32"/>
      <sheetData sheetId="33"/>
      <sheetData sheetId="34"/>
      <sheetData sheetId="35"/>
      <sheetData sheetId="36"/>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v>0</v>
          </cell>
          <cell r="Y34">
            <v>0</v>
          </cell>
          <cell r="Z34">
            <v>0</v>
          </cell>
          <cell r="AB34">
            <v>0</v>
          </cell>
        </row>
        <row r="35">
          <cell r="X35">
            <v>0</v>
          </cell>
          <cell r="Y35">
            <v>0</v>
          </cell>
          <cell r="Z35">
            <v>0</v>
          </cell>
          <cell r="AB35">
            <v>0</v>
          </cell>
        </row>
        <row r="36">
          <cell r="X36">
            <v>0</v>
          </cell>
          <cell r="Y36">
            <v>0</v>
          </cell>
          <cell r="Z36">
            <v>0</v>
          </cell>
          <cell r="AB36">
            <v>0</v>
          </cell>
        </row>
        <row r="37">
          <cell r="X37">
            <v>0</v>
          </cell>
          <cell r="Y37">
            <v>0</v>
          </cell>
          <cell r="Z37">
            <v>0</v>
          </cell>
          <cell r="AB37">
            <v>0</v>
          </cell>
        </row>
        <row r="38">
          <cell r="X38">
            <v>0</v>
          </cell>
          <cell r="Y38">
            <v>0</v>
          </cell>
          <cell r="AB38">
            <v>0</v>
          </cell>
        </row>
      </sheetData>
      <sheetData sheetId="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cell r="Y34"/>
          <cell r="Z34"/>
          <cell r="AB34">
            <v>0</v>
          </cell>
        </row>
        <row r="35">
          <cell r="X35"/>
          <cell r="Y35"/>
          <cell r="Z35"/>
          <cell r="AB35">
            <v>0</v>
          </cell>
        </row>
        <row r="36">
          <cell r="X36"/>
          <cell r="Y36"/>
          <cell r="Z36"/>
          <cell r="AB36">
            <v>0</v>
          </cell>
        </row>
        <row r="37">
          <cell r="X37"/>
          <cell r="Y37"/>
          <cell r="Z37"/>
          <cell r="AB37">
            <v>0</v>
          </cell>
        </row>
        <row r="38">
          <cell r="X38"/>
          <cell r="Y38"/>
          <cell r="AB38">
            <v>0</v>
          </cell>
        </row>
      </sheetData>
      <sheetData sheetId="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v>0</v>
          </cell>
          <cell r="Y34">
            <v>0</v>
          </cell>
          <cell r="Z34">
            <v>0</v>
          </cell>
          <cell r="AB34">
            <v>0</v>
          </cell>
        </row>
        <row r="35">
          <cell r="X35">
            <v>0</v>
          </cell>
          <cell r="Y35">
            <v>0</v>
          </cell>
          <cell r="Z35">
            <v>0</v>
          </cell>
          <cell r="AB35">
            <v>0</v>
          </cell>
        </row>
        <row r="36">
          <cell r="X36">
            <v>0</v>
          </cell>
          <cell r="Y36">
            <v>0</v>
          </cell>
          <cell r="Z36">
            <v>0</v>
          </cell>
          <cell r="AB36">
            <v>0</v>
          </cell>
        </row>
        <row r="37">
          <cell r="X37">
            <v>0</v>
          </cell>
          <cell r="Y37">
            <v>0</v>
          </cell>
          <cell r="Z37">
            <v>0</v>
          </cell>
          <cell r="AB37">
            <v>0</v>
          </cell>
        </row>
        <row r="38">
          <cell r="X38">
            <v>0</v>
          </cell>
          <cell r="Y38">
            <v>0</v>
          </cell>
          <cell r="AB38">
            <v>0</v>
          </cell>
        </row>
      </sheetData>
      <sheetData sheetId="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v>0</v>
          </cell>
          <cell r="Y34">
            <v>0</v>
          </cell>
          <cell r="Z34">
            <v>0</v>
          </cell>
          <cell r="AB34">
            <v>0</v>
          </cell>
        </row>
        <row r="35">
          <cell r="X35">
            <v>0</v>
          </cell>
          <cell r="Y35">
            <v>0</v>
          </cell>
          <cell r="Z35">
            <v>0</v>
          </cell>
          <cell r="AB35">
            <v>0</v>
          </cell>
        </row>
        <row r="36">
          <cell r="X36">
            <v>0</v>
          </cell>
          <cell r="Y36">
            <v>0</v>
          </cell>
          <cell r="Z36">
            <v>0</v>
          </cell>
          <cell r="AB36">
            <v>0</v>
          </cell>
        </row>
        <row r="37">
          <cell r="X37">
            <v>0</v>
          </cell>
          <cell r="Y37">
            <v>0</v>
          </cell>
          <cell r="Z37">
            <v>0</v>
          </cell>
          <cell r="AB37">
            <v>0</v>
          </cell>
        </row>
        <row r="38">
          <cell r="X38">
            <v>0</v>
          </cell>
          <cell r="Y38">
            <v>0</v>
          </cell>
          <cell r="AB38">
            <v>0</v>
          </cell>
        </row>
      </sheetData>
      <sheetData sheetId="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cell r="Y34"/>
          <cell r="Z34"/>
          <cell r="AB34">
            <v>0</v>
          </cell>
        </row>
        <row r="35">
          <cell r="X35"/>
          <cell r="Y35"/>
          <cell r="Z35"/>
          <cell r="AB35">
            <v>0</v>
          </cell>
        </row>
        <row r="36">
          <cell r="X36"/>
          <cell r="Y36"/>
          <cell r="Z36"/>
          <cell r="AB36">
            <v>0</v>
          </cell>
        </row>
        <row r="37">
          <cell r="X37"/>
          <cell r="Y37"/>
          <cell r="Z37"/>
          <cell r="AB37">
            <v>0</v>
          </cell>
        </row>
        <row r="38">
          <cell r="X38"/>
          <cell r="Y38"/>
          <cell r="AB38">
            <v>0</v>
          </cell>
        </row>
      </sheetData>
      <sheetData sheetId="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Blad2"/>
    </sheetNames>
    <sheetDataSet>
      <sheetData sheetId="0">
        <row r="11">
          <cell r="X11" t="str">
            <v>REGIONS</v>
          </cell>
          <cell r="Y11" t="str">
            <v xml:space="preserve"> Regions IMPAIRED</v>
          </cell>
          <cell r="Z11" t="str">
            <v>BPS</v>
          </cell>
          <cell r="AB11" t="str">
            <v>PLOT</v>
          </cell>
        </row>
        <row r="12">
          <cell r="X12" t="str">
            <v>DK   Århus</v>
          </cell>
          <cell r="Y12">
            <v>312381.31486821815</v>
          </cell>
          <cell r="Z12">
            <v>92.872623849890587</v>
          </cell>
          <cell r="AB12">
            <v>27</v>
          </cell>
        </row>
        <row r="13">
          <cell r="X13" t="str">
            <v>DK   København</v>
          </cell>
          <cell r="Y13">
            <v>250066.63523573201</v>
          </cell>
          <cell r="Z13">
            <v>52.683335605973426</v>
          </cell>
          <cell r="AB13">
            <v>26</v>
          </cell>
        </row>
        <row r="14">
          <cell r="X14" t="str">
            <v>DK   Fyn</v>
          </cell>
          <cell r="Y14">
            <v>237137.02032056873</v>
          </cell>
          <cell r="Z14">
            <v>151.54612091863368</v>
          </cell>
          <cell r="AB14">
            <v>25</v>
          </cell>
        </row>
        <row r="15">
          <cell r="X15" t="str">
            <v>DK   Sydsjælland</v>
          </cell>
          <cell r="Y15">
            <v>195719.25504660991</v>
          </cell>
          <cell r="Z15">
            <v>380.77932019652286</v>
          </cell>
          <cell r="AB15">
            <v>24</v>
          </cell>
        </row>
        <row r="16">
          <cell r="X16" t="str">
            <v>DK   København Vest</v>
          </cell>
          <cell r="Y16">
            <v>181811.98283146671</v>
          </cell>
          <cell r="Z16">
            <v>299.2454731440717</v>
          </cell>
          <cell r="AB16">
            <v>23</v>
          </cell>
          <cell r="AG16">
            <v>1</v>
          </cell>
        </row>
        <row r="17">
          <cell r="X17" t="str">
            <v>DK   Randers/Djursland</v>
          </cell>
          <cell r="Y17">
            <v>176815.65260545904</v>
          </cell>
          <cell r="Z17">
            <v>246.29372383099951</v>
          </cell>
          <cell r="AB17">
            <v>22</v>
          </cell>
        </row>
        <row r="18">
          <cell r="X18" t="str">
            <v>DK   Sønderjylland</v>
          </cell>
          <cell r="Y18">
            <v>174500.15907719135</v>
          </cell>
          <cell r="Z18">
            <v>451.5731979710356</v>
          </cell>
          <cell r="AB18">
            <v>21</v>
          </cell>
        </row>
        <row r="19">
          <cell r="X19" t="str">
            <v>DK   Midt- og Vestjylland</v>
          </cell>
          <cell r="Y19">
            <v>171620.42961571997</v>
          </cell>
          <cell r="Z19">
            <v>200.72295525139265</v>
          </cell>
          <cell r="AB19">
            <v>20</v>
          </cell>
        </row>
        <row r="20">
          <cell r="X20" t="str">
            <v>DK   Hillerød/Helsingør</v>
          </cell>
          <cell r="Y20">
            <v>168306.69733753605</v>
          </cell>
          <cell r="Z20">
            <v>170.59839368361978</v>
          </cell>
          <cell r="AB20">
            <v>19</v>
          </cell>
        </row>
        <row r="21">
          <cell r="X21" t="str">
            <v>DK   Syd- og Vestjylland</v>
          </cell>
          <cell r="Y21">
            <v>161651.32975655555</v>
          </cell>
          <cell r="Z21">
            <v>258.63552020552942</v>
          </cell>
          <cell r="AB21">
            <v>18</v>
          </cell>
        </row>
        <row r="22">
          <cell r="X22" t="str">
            <v>DK   Østjylland</v>
          </cell>
          <cell r="Y22">
            <v>158695.59533230501</v>
          </cell>
          <cell r="Z22">
            <v>274.04069783851412</v>
          </cell>
          <cell r="AB22">
            <v>17</v>
          </cell>
        </row>
        <row r="23">
          <cell r="X23" t="str">
            <v>DK   København Nord/Hørsholm</v>
          </cell>
          <cell r="Y23">
            <v>135809.24109717659</v>
          </cell>
          <cell r="Z23">
            <v>227.61375817134476</v>
          </cell>
          <cell r="AB23">
            <v>16</v>
          </cell>
        </row>
        <row r="24">
          <cell r="X24" t="str">
            <v>DK   Nordjylland</v>
          </cell>
          <cell r="Y24">
            <v>111298.28274428274</v>
          </cell>
          <cell r="Z24">
            <v>101.06327879128011</v>
          </cell>
          <cell r="AB24">
            <v>15</v>
          </cell>
        </row>
        <row r="25">
          <cell r="X25" t="str">
            <v>DK   Nordvestjylland</v>
          </cell>
          <cell r="Y25">
            <v>103882.29562068272</v>
          </cell>
          <cell r="Z25">
            <v>176.18161611042075</v>
          </cell>
          <cell r="AB25">
            <v>14</v>
          </cell>
        </row>
        <row r="26">
          <cell r="X26" t="str">
            <v>DK   Vestsjælland</v>
          </cell>
          <cell r="Y26">
            <v>103340.20092549126</v>
          </cell>
          <cell r="Z26">
            <v>577.02732604639073</v>
          </cell>
          <cell r="AB26">
            <v>13</v>
          </cell>
        </row>
        <row r="27">
          <cell r="X27" t="str">
            <v>DK   Lolland-Falster</v>
          </cell>
          <cell r="Y27">
            <v>95915.380457380481</v>
          </cell>
          <cell r="Z27">
            <v>208.85494463842454</v>
          </cell>
          <cell r="AB27">
            <v>12</v>
          </cell>
        </row>
        <row r="28">
          <cell r="X28" t="str">
            <v>DK   Roskilde/Frederikssund</v>
          </cell>
          <cell r="Y28">
            <v>64933.361679297159</v>
          </cell>
          <cell r="Z28">
            <v>337.16253711968699</v>
          </cell>
          <cell r="AB28">
            <v>11</v>
          </cell>
        </row>
        <row r="29">
          <cell r="X29" t="str">
            <v>DK   Køge</v>
          </cell>
          <cell r="Y29">
            <v>63452.524176782244</v>
          </cell>
          <cell r="Z29">
            <v>170.39734135014476</v>
          </cell>
          <cell r="AB29">
            <v>10</v>
          </cell>
        </row>
        <row r="30">
          <cell r="X30" t="str">
            <v>DK   Silkeborg</v>
          </cell>
          <cell r="Y30">
            <v>55295.195359130848</v>
          </cell>
          <cell r="Z30">
            <v>127.09489914801179</v>
          </cell>
          <cell r="AB30">
            <v>9</v>
          </cell>
        </row>
        <row r="31">
          <cell r="X31" t="str">
            <v>DK   Viborg</v>
          </cell>
          <cell r="Y31">
            <v>50508.445845349073</v>
          </cell>
          <cell r="Z31">
            <v>-49.43116173399266</v>
          </cell>
          <cell r="AB31">
            <v>8</v>
          </cell>
        </row>
        <row r="32">
          <cell r="X32" t="str">
            <v>DK   CMB</v>
          </cell>
          <cell r="Y32">
            <v>51.883441754409496</v>
          </cell>
          <cell r="Z32">
            <v>0</v>
          </cell>
          <cell r="AB32">
            <v>7</v>
          </cell>
        </row>
        <row r="33">
          <cell r="X33" t="str">
            <v>DK   Bornholm</v>
          </cell>
          <cell r="Y33">
            <v>0</v>
          </cell>
          <cell r="Z33">
            <v>0</v>
          </cell>
          <cell r="AB33">
            <v>6</v>
          </cell>
        </row>
        <row r="34">
          <cell r="X34"/>
          <cell r="Y34"/>
          <cell r="Z34"/>
          <cell r="AB34">
            <v>0</v>
          </cell>
        </row>
        <row r="35">
          <cell r="X35"/>
          <cell r="Y35"/>
          <cell r="Z35"/>
          <cell r="AB35">
            <v>0</v>
          </cell>
        </row>
        <row r="36">
          <cell r="X36"/>
          <cell r="Y36"/>
          <cell r="Z36"/>
          <cell r="AB36">
            <v>0</v>
          </cell>
        </row>
        <row r="37">
          <cell r="X37"/>
          <cell r="Y37"/>
          <cell r="Z37"/>
          <cell r="AB37">
            <v>0</v>
          </cell>
        </row>
        <row r="38">
          <cell r="X38"/>
          <cell r="Y38"/>
          <cell r="AB38">
            <v>0</v>
          </cell>
        </row>
      </sheetData>
      <sheetData sheetId="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shboard"/>
      <sheetName val="Data"/>
      <sheetName val="Calculation"/>
      <sheetName val="Cockpit"/>
      <sheetName val="Data1"/>
      <sheetName val="Blad2"/>
      <sheetName val="Chart Losses"/>
      <sheetName val="Chart"/>
      <sheetName val="Verticle"/>
    </sheetNames>
    <sheetDataSet>
      <sheetData sheetId="0"/>
      <sheetData sheetId="1"/>
      <sheetData sheetId="2"/>
      <sheetData sheetId="3"/>
      <sheetData sheetId="4"/>
      <sheetData sheetId="5"/>
      <sheetData sheetId="6">
        <row r="1">
          <cell r="H1">
            <v>12</v>
          </cell>
        </row>
        <row r="7">
          <cell r="H7">
            <v>39355</v>
          </cell>
          <cell r="I7">
            <v>-12583.568320457169</v>
          </cell>
          <cell r="J7">
            <v>-29528.796506045481</v>
          </cell>
          <cell r="K7">
            <v>9149.5046072428504</v>
          </cell>
          <cell r="L7">
            <v>521.78458709035749</v>
          </cell>
          <cell r="M7">
            <v>832.28606182556814</v>
          </cell>
        </row>
        <row r="8">
          <cell r="H8">
            <v>39447</v>
          </cell>
          <cell r="I8">
            <v>-6107.2062160985151</v>
          </cell>
          <cell r="J8">
            <v>-17297.23785140492</v>
          </cell>
          <cell r="K8">
            <v>11190.056635055025</v>
          </cell>
          <cell r="L8">
            <v>2207.7170482824918</v>
          </cell>
          <cell r="M8">
            <v>8982.3395867725321</v>
          </cell>
        </row>
        <row r="9">
          <cell r="H9">
            <v>39538</v>
          </cell>
          <cell r="I9">
            <v>20744.94983963656</v>
          </cell>
          <cell r="J9">
            <v>9871.652745685089</v>
          </cell>
          <cell r="K9">
            <v>10873.297093951469</v>
          </cell>
          <cell r="L9">
            <v>235.08904428518645</v>
          </cell>
          <cell r="M9">
            <v>10638.208049666282</v>
          </cell>
        </row>
        <row r="10">
          <cell r="H10">
            <v>39629</v>
          </cell>
          <cell r="I10">
            <v>36004.189320832505</v>
          </cell>
          <cell r="J10">
            <v>31513.641948807286</v>
          </cell>
          <cell r="K10">
            <v>4490.5473720252212</v>
          </cell>
          <cell r="L10">
            <v>-74.91448625549674</v>
          </cell>
          <cell r="M10">
            <v>4565.4618582807179</v>
          </cell>
        </row>
        <row r="11">
          <cell r="H11">
            <v>39721</v>
          </cell>
          <cell r="I11">
            <v>89222.237971861614</v>
          </cell>
          <cell r="J11">
            <v>62520.173986288719</v>
          </cell>
          <cell r="K11">
            <v>26702.06398557288</v>
          </cell>
          <cell r="L11">
            <v>1124.5291144871567</v>
          </cell>
          <cell r="M11">
            <v>25577.534871085722</v>
          </cell>
        </row>
        <row r="12">
          <cell r="H12">
            <v>39813</v>
          </cell>
          <cell r="I12">
            <v>319647.75925762422</v>
          </cell>
          <cell r="J12">
            <v>258719.81678384106</v>
          </cell>
          <cell r="K12">
            <v>60927.94247378318</v>
          </cell>
          <cell r="L12">
            <v>16117.831101670337</v>
          </cell>
          <cell r="M12">
            <v>44810.111372112842</v>
          </cell>
        </row>
        <row r="13">
          <cell r="H13">
            <v>39903</v>
          </cell>
          <cell r="I13">
            <v>356047.2713030263</v>
          </cell>
          <cell r="J13">
            <v>293525.78179947234</v>
          </cell>
          <cell r="K13">
            <v>62521.489503553959</v>
          </cell>
          <cell r="L13">
            <v>7616.3075737973231</v>
          </cell>
          <cell r="M13">
            <v>54905.181929756633</v>
          </cell>
        </row>
        <row r="14">
          <cell r="H14">
            <v>39994</v>
          </cell>
          <cell r="I14">
            <v>424948.9560509639</v>
          </cell>
          <cell r="J14">
            <v>379151.08055957564</v>
          </cell>
          <cell r="K14">
            <v>45797.875491388208</v>
          </cell>
          <cell r="L14">
            <v>20502.932593554051</v>
          </cell>
          <cell r="M14">
            <v>25294.942897834164</v>
          </cell>
        </row>
        <row r="15">
          <cell r="H15">
            <v>40086</v>
          </cell>
          <cell r="I15">
            <v>358248.26213232439</v>
          </cell>
          <cell r="J15">
            <v>298161.04450320697</v>
          </cell>
          <cell r="K15">
            <v>60087.217629117556</v>
          </cell>
          <cell r="L15">
            <v>33233.502392196053</v>
          </cell>
          <cell r="M15">
            <v>26853.715236921507</v>
          </cell>
        </row>
        <row r="16">
          <cell r="H16">
            <v>40178</v>
          </cell>
          <cell r="I16">
            <v>346378.76246359549</v>
          </cell>
          <cell r="J16">
            <v>270060.67629333772</v>
          </cell>
          <cell r="K16">
            <v>76385.232770257659</v>
          </cell>
          <cell r="L16">
            <v>35689.407993377368</v>
          </cell>
          <cell r="M16">
            <v>40695.824776880268</v>
          </cell>
        </row>
        <row r="17">
          <cell r="H17">
            <v>40268</v>
          </cell>
          <cell r="I17">
            <v>260744.26718327386</v>
          </cell>
          <cell r="J17">
            <v>202920.05239833766</v>
          </cell>
          <cell r="K17">
            <v>57855.522312518107</v>
          </cell>
          <cell r="L17">
            <v>10062.278699749018</v>
          </cell>
          <cell r="M17">
            <v>47793.243612769089</v>
          </cell>
        </row>
        <row r="18">
          <cell r="H18">
            <v>40359</v>
          </cell>
          <cell r="I18">
            <v>245504.5718670499</v>
          </cell>
          <cell r="J18">
            <v>161765.99814240375</v>
          </cell>
          <cell r="K18">
            <v>83741.74025533539</v>
          </cell>
          <cell r="L18">
            <v>18409.483842318619</v>
          </cell>
          <cell r="M18">
            <v>65332.256413016774</v>
          </cell>
        </row>
        <row r="19">
          <cell r="H19">
            <v>40451</v>
          </cell>
          <cell r="I19">
            <v>206826.41197855858</v>
          </cell>
          <cell r="J19">
            <v>159843.84234750154</v>
          </cell>
          <cell r="K19">
            <v>46984.298418579187</v>
          </cell>
          <cell r="L19">
            <v>6223.7427397333486</v>
          </cell>
          <cell r="M19">
            <v>40760.555678845827</v>
          </cell>
        </row>
        <row r="20">
          <cell r="H20">
            <v>40543</v>
          </cell>
          <cell r="I20">
            <v>165764.88963013806</v>
          </cell>
          <cell r="J20">
            <v>134693.92537076038</v>
          </cell>
          <cell r="K20">
            <v>31098.830768661253</v>
          </cell>
          <cell r="L20">
            <v>-7426.223087774968</v>
          </cell>
          <cell r="M20">
            <v>38525.053856436214</v>
          </cell>
        </row>
        <row r="21">
          <cell r="H21">
            <v>40633</v>
          </cell>
          <cell r="I21">
            <v>241599.15648041904</v>
          </cell>
          <cell r="J21">
            <v>210511.13181724132</v>
          </cell>
          <cell r="K21">
            <v>31088.784803448958</v>
          </cell>
          <cell r="L21">
            <v>8970.7464536218558</v>
          </cell>
          <cell r="M21">
            <v>22118.038349827104</v>
          </cell>
        </row>
        <row r="22">
          <cell r="H22">
            <v>40724</v>
          </cell>
          <cell r="I22">
            <v>118454.88312951848</v>
          </cell>
          <cell r="J22">
            <v>68750.260729311791</v>
          </cell>
          <cell r="K22">
            <v>49704.621192572595</v>
          </cell>
          <cell r="L22">
            <v>14678.4341582295</v>
          </cell>
          <cell r="M22">
            <v>35026.1870343431</v>
          </cell>
        </row>
        <row r="23">
          <cell r="H23">
            <v>40816</v>
          </cell>
          <cell r="I23">
            <v>112444.88760693354</v>
          </cell>
          <cell r="J23">
            <v>36741.993541070085</v>
          </cell>
          <cell r="K23">
            <v>75703.379208318715</v>
          </cell>
          <cell r="L23">
            <v>11366.937170274534</v>
          </cell>
          <cell r="M23">
            <v>64336.442038044173</v>
          </cell>
        </row>
        <row r="24">
          <cell r="H24">
            <v>40908</v>
          </cell>
          <cell r="I24">
            <v>262196.18462191231</v>
          </cell>
          <cell r="J24">
            <v>155983.75675268547</v>
          </cell>
          <cell r="K24">
            <v>106242.97736406702</v>
          </cell>
          <cell r="L24">
            <v>26345.991655664955</v>
          </cell>
          <cell r="M24">
            <v>79896.985708402048</v>
          </cell>
        </row>
        <row r="25">
          <cell r="H25">
            <v>40999</v>
          </cell>
          <cell r="I25">
            <v>218256.17996445112</v>
          </cell>
          <cell r="J25">
            <v>139178.3301834286</v>
          </cell>
          <cell r="K25">
            <v>79077.849781022538</v>
          </cell>
          <cell r="L25">
            <v>19072.123072579398</v>
          </cell>
          <cell r="M25">
            <v>60005.726708443137</v>
          </cell>
        </row>
        <row r="26">
          <cell r="H26">
            <v>41090</v>
          </cell>
          <cell r="I26">
            <v>216619.26632703928</v>
          </cell>
          <cell r="J26">
            <v>186454.11113278463</v>
          </cell>
          <cell r="K26">
            <v>30165.155194254636</v>
          </cell>
          <cell r="L26">
            <v>6158.8849274080749</v>
          </cell>
          <cell r="M26">
            <v>24006.270266846564</v>
          </cell>
        </row>
        <row r="27">
          <cell r="H27">
            <v>41182</v>
          </cell>
          <cell r="I27">
            <v>254452.74787014717</v>
          </cell>
          <cell r="J27">
            <v>167013.41498044319</v>
          </cell>
          <cell r="K27">
            <v>87439.332889704005</v>
          </cell>
          <cell r="L27">
            <v>14268.092507650599</v>
          </cell>
          <cell r="M27">
            <v>73171.240382053482</v>
          </cell>
        </row>
      </sheetData>
      <sheetData sheetId="7">
        <row r="12">
          <cell r="AA12">
            <v>27</v>
          </cell>
        </row>
      </sheetData>
      <sheetData sheetId="8"/>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s Retail Total"/>
      <sheetName val="Figures Retail other sek"/>
      <sheetName val="Figures Retail other Eur"/>
      <sheetName val="Figures NF Rest CRU"/>
      <sheetName val="Figures E-banking"/>
      <sheetName val="Figures DK DKK"/>
      <sheetName val="Figures DK East DKK"/>
      <sheetName val="Figures DK west DKK"/>
      <sheetName val="Figures DK other DKK"/>
      <sheetName val="Figures DK Eur"/>
      <sheetName val="Figures DK East Eur"/>
      <sheetName val="Figures DK west Eur"/>
      <sheetName val="Figures DK other Eur"/>
      <sheetName val="Figures F"/>
      <sheetName val="Figures F EN"/>
      <sheetName val="Figures F CW"/>
      <sheetName val="Figures F HU"/>
      <sheetName val="Figures F other"/>
      <sheetName val="Figures N Coast Nok"/>
      <sheetName val="Figures N nok"/>
      <sheetName val="Figures N East Nok"/>
      <sheetName val="Figures N other nok"/>
      <sheetName val="Figures N Eur"/>
      <sheetName val="Figures N Coast Eur"/>
      <sheetName val="Figures N East Eur"/>
      <sheetName val="Figures N other Eur"/>
      <sheetName val="Figures S sek"/>
      <sheetName val="Figures S South Sek"/>
      <sheetName val="Figures S stock sek"/>
      <sheetName val="Figures S west Sek"/>
      <sheetName val="Figures S n and c Sek"/>
      <sheetName val="Figures S other Sek"/>
      <sheetName val="Figures S Eur"/>
      <sheetName val="Figures S South Eur"/>
      <sheetName val="Figures S Stock Eur"/>
      <sheetName val="Figures S west Eur"/>
      <sheetName val="Figures S n and c eur"/>
      <sheetName val="Figures S other Eur"/>
      <sheetName val="Figures PMSU App"/>
      <sheetName val="Figures PMSU Exp"/>
      <sheetName val="Figures Regional Banks Total"/>
      <sheetName val="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row r="13">
          <cell r="B13" t="str">
            <v>DKK</v>
          </cell>
        </row>
      </sheetData>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New AuM "/>
      <sheetName val="MPC 1"/>
      <sheetName val="MPC 2"/>
      <sheetName val="MPC 3"/>
      <sheetName val="MPC 4"/>
      <sheetName val="MPC 5"/>
      <sheetName val="MPC 6"/>
      <sheetName val="Investment_assets"/>
      <sheetName val="Månedsrapport"/>
      <sheetName val="NettoInflow"/>
      <sheetName val="Afkast"/>
      <sheetName val="Benchmark"/>
      <sheetName val="HelpSheet"/>
      <sheetName val="Nordea_pension"/>
      <sheetName val="Vesta_life"/>
      <sheetName val="Nordea_life_I"/>
      <sheetName val="Nordea_life_II"/>
      <sheetName val="Nordea_life_Ass_LTD_Sverige"/>
      <sheetName val="Nordea_life_Ass_LTD_Finland"/>
      <sheetName val="Nordea_Zycie"/>
      <sheetName val="Nordea_Lux"/>
      <sheetName val="Nordea_IOM"/>
      <sheetName val="Valutakurs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A4" t="str">
            <v>Mio. DKK, markedsværdi</v>
          </cell>
        </row>
        <row r="6">
          <cell r="AX6" t="str">
            <v>Total</v>
          </cell>
          <cell r="AY6" t="str">
            <v>Total</v>
          </cell>
        </row>
        <row r="7">
          <cell r="A7" t="str">
            <v>Valuta</v>
          </cell>
          <cell r="C7" t="str">
            <v>DKK</v>
          </cell>
          <cell r="D7" t="str">
            <v>DKK</v>
          </cell>
          <cell r="E7" t="str">
            <v>DKK</v>
          </cell>
          <cell r="F7" t="str">
            <v>DKK</v>
          </cell>
          <cell r="G7" t="str">
            <v>DKK</v>
          </cell>
          <cell r="H7" t="str">
            <v>DKK</v>
          </cell>
          <cell r="J7" t="str">
            <v>DKK</v>
          </cell>
          <cell r="K7" t="str">
            <v>DKK</v>
          </cell>
          <cell r="L7" t="str">
            <v>DKK</v>
          </cell>
          <cell r="M7" t="str">
            <v>NOK</v>
          </cell>
          <cell r="N7" t="str">
            <v>NOK</v>
          </cell>
          <cell r="O7" t="str">
            <v>NOK</v>
          </cell>
          <cell r="Q7" t="str">
            <v>DKK</v>
          </cell>
          <cell r="R7" t="str">
            <v>DKK</v>
          </cell>
          <cell r="S7" t="str">
            <v>DKK</v>
          </cell>
          <cell r="T7" t="str">
            <v>SEK</v>
          </cell>
          <cell r="U7" t="str">
            <v>SEK</v>
          </cell>
          <cell r="V7" t="str">
            <v>SEK</v>
          </cell>
          <cell r="W7" t="str">
            <v>SEK</v>
          </cell>
          <cell r="X7" t="str">
            <v>SEK</v>
          </cell>
          <cell r="Y7" t="str">
            <v>SEK</v>
          </cell>
          <cell r="Z7" t="str">
            <v>EUR</v>
          </cell>
          <cell r="AA7" t="str">
            <v>EUR</v>
          </cell>
          <cell r="AB7" t="str">
            <v>EUR</v>
          </cell>
          <cell r="AD7" t="str">
            <v>DKK</v>
          </cell>
          <cell r="AE7" t="str">
            <v>DKK</v>
          </cell>
          <cell r="AF7" t="str">
            <v>DKK</v>
          </cell>
          <cell r="AG7" t="str">
            <v>EUR</v>
          </cell>
          <cell r="AH7" t="str">
            <v>EUR</v>
          </cell>
          <cell r="AI7" t="str">
            <v>EUR</v>
          </cell>
          <cell r="AK7" t="str">
            <v>DKK</v>
          </cell>
          <cell r="AL7" t="str">
            <v>DKK</v>
          </cell>
          <cell r="AM7" t="str">
            <v>DKK</v>
          </cell>
          <cell r="AN7" t="str">
            <v>PLN</v>
          </cell>
          <cell r="AO7" t="str">
            <v>PLN</v>
          </cell>
          <cell r="AP7" t="str">
            <v>PLN</v>
          </cell>
          <cell r="AQ7" t="str">
            <v>EUR</v>
          </cell>
          <cell r="AR7" t="str">
            <v>EUR</v>
          </cell>
          <cell r="AS7" t="str">
            <v>EUR</v>
          </cell>
          <cell r="AT7" t="str">
            <v>EUR</v>
          </cell>
          <cell r="AU7" t="str">
            <v>EUR</v>
          </cell>
          <cell r="AV7" t="str">
            <v>EUR</v>
          </cell>
          <cell r="AX7" t="str">
            <v>DKK</v>
          </cell>
          <cell r="AY7" t="str">
            <v>DKK</v>
          </cell>
          <cell r="AZ7" t="str">
            <v>DKK</v>
          </cell>
        </row>
        <row r="8">
          <cell r="AX8" t="str">
            <v>31-07-07</v>
          </cell>
          <cell r="AY8" t="str">
            <v>30-06-07</v>
          </cell>
        </row>
        <row r="9">
          <cell r="AX9">
            <v>0</v>
          </cell>
          <cell r="AY9">
            <v>0</v>
          </cell>
        </row>
        <row r="10">
          <cell r="AX10">
            <v>0</v>
          </cell>
          <cell r="AY10">
            <v>0</v>
          </cell>
        </row>
        <row r="11">
          <cell r="AX11">
            <v>215107.07760891999</v>
          </cell>
          <cell r="AY11">
            <v>212354.93760179999</v>
          </cell>
        </row>
        <row r="12">
          <cell r="AX12">
            <v>0</v>
          </cell>
          <cell r="AY12">
            <v>0</v>
          </cell>
        </row>
        <row r="13">
          <cell r="AX13">
            <v>215107.07760891999</v>
          </cell>
          <cell r="AY13">
            <v>212354.93760179999</v>
          </cell>
        </row>
        <row r="14">
          <cell r="AX14">
            <v>62937.990051940003</v>
          </cell>
          <cell r="AY14">
            <v>61124.49862903999</v>
          </cell>
        </row>
        <row r="15">
          <cell r="AX15">
            <v>0</v>
          </cell>
          <cell r="AY15">
            <v>0</v>
          </cell>
        </row>
        <row r="16">
          <cell r="AX16">
            <v>62937.990051940003</v>
          </cell>
          <cell r="AY16">
            <v>61124.49862903999</v>
          </cell>
        </row>
        <row r="17">
          <cell r="AX17">
            <v>278045.06766086002</v>
          </cell>
          <cell r="AY17">
            <v>273479.43623083999</v>
          </cell>
        </row>
        <row r="20">
          <cell r="AX20">
            <v>17776.591245625797</v>
          </cell>
          <cell r="AY20">
            <v>15054.542282285798</v>
          </cell>
        </row>
        <row r="21">
          <cell r="AX21">
            <v>0</v>
          </cell>
        </row>
        <row r="22">
          <cell r="AX22">
            <v>2722.0489633399993</v>
          </cell>
        </row>
        <row r="24">
          <cell r="AX24">
            <v>9.1152895541215251E-2</v>
          </cell>
          <cell r="AY24">
            <v>7.7201021157917202E-2</v>
          </cell>
        </row>
        <row r="25">
          <cell r="AX25">
            <v>0.15626210664208329</v>
          </cell>
          <cell r="AY25">
            <v>0.1544020423158344</v>
          </cell>
        </row>
        <row r="26">
          <cell r="AX26">
            <v>0</v>
          </cell>
        </row>
        <row r="27">
          <cell r="AX27">
            <v>1.2951969139706865E-2</v>
          </cell>
        </row>
        <row r="30">
          <cell r="AX30">
            <v>23222.3264994934</v>
          </cell>
          <cell r="AY30">
            <v>19665.663785123397</v>
          </cell>
        </row>
        <row r="31">
          <cell r="AX31">
            <v>0</v>
          </cell>
        </row>
        <row r="32">
          <cell r="AX32">
            <v>3556.6627143700025</v>
          </cell>
        </row>
        <row r="34">
          <cell r="AX34">
            <v>9.3382943230032503E-2</v>
          </cell>
          <cell r="AY34">
            <v>7.9241442401256135E-2</v>
          </cell>
        </row>
        <row r="35">
          <cell r="AX35">
            <v>0.16008504553719857</v>
          </cell>
          <cell r="AY35">
            <v>0.15848288480251227</v>
          </cell>
        </row>
        <row r="36">
          <cell r="AX36">
            <v>0</v>
          </cell>
        </row>
        <row r="37">
          <cell r="AX37">
            <v>1.3103185508992699E-2</v>
          </cell>
        </row>
        <row r="45">
          <cell r="AX45" t="str">
            <v>Total</v>
          </cell>
          <cell r="AY45" t="str">
            <v>Total</v>
          </cell>
        </row>
        <row r="46">
          <cell r="AX46" t="str">
            <v>31-07-07</v>
          </cell>
          <cell r="AY46" t="str">
            <v>30-06-07</v>
          </cell>
        </row>
        <row r="47">
          <cell r="C47">
            <v>0</v>
          </cell>
          <cell r="D47">
            <v>0</v>
          </cell>
          <cell r="E47">
            <v>2880.1685703708872</v>
          </cell>
          <cell r="F47">
            <v>0</v>
          </cell>
          <cell r="G47">
            <v>0</v>
          </cell>
          <cell r="H47">
            <v>2880.1685703708872</v>
          </cell>
          <cell r="J47">
            <v>0</v>
          </cell>
          <cell r="K47">
            <v>0</v>
          </cell>
          <cell r="L47">
            <v>803.45735635989706</v>
          </cell>
          <cell r="M47">
            <v>0</v>
          </cell>
          <cell r="N47">
            <v>0</v>
          </cell>
          <cell r="O47">
            <v>803.45735635989706</v>
          </cell>
          <cell r="Q47">
            <v>0</v>
          </cell>
          <cell r="R47">
            <v>0</v>
          </cell>
          <cell r="S47">
            <v>226.23210484690946</v>
          </cell>
          <cell r="T47">
            <v>0</v>
          </cell>
          <cell r="U47">
            <v>0</v>
          </cell>
          <cell r="V47">
            <v>163.42918752583827</v>
          </cell>
          <cell r="W47">
            <v>0</v>
          </cell>
          <cell r="X47">
            <v>0</v>
          </cell>
          <cell r="Y47">
            <v>62.802917321071163</v>
          </cell>
          <cell r="Z47">
            <v>0</v>
          </cell>
          <cell r="AA47">
            <v>0</v>
          </cell>
          <cell r="AB47">
            <v>0</v>
          </cell>
          <cell r="AD47">
            <v>0</v>
          </cell>
          <cell r="AE47">
            <v>0</v>
          </cell>
          <cell r="AF47">
            <v>938.50889086000007</v>
          </cell>
          <cell r="AG47">
            <v>0</v>
          </cell>
          <cell r="AH47">
            <v>0</v>
          </cell>
          <cell r="AI47">
            <v>938.50889086000007</v>
          </cell>
          <cell r="AK47">
            <v>0</v>
          </cell>
          <cell r="AL47">
            <v>0</v>
          </cell>
          <cell r="AM47">
            <v>0.6097720150423066</v>
          </cell>
          <cell r="AN47">
            <v>0</v>
          </cell>
          <cell r="AO47">
            <v>0</v>
          </cell>
          <cell r="AP47">
            <v>0.6097720150423066</v>
          </cell>
          <cell r="AQ47">
            <v>0</v>
          </cell>
          <cell r="AR47">
            <v>0</v>
          </cell>
          <cell r="AS47">
            <v>0</v>
          </cell>
          <cell r="AT47">
            <v>0</v>
          </cell>
          <cell r="AU47">
            <v>0</v>
          </cell>
          <cell r="AV47">
            <v>0</v>
          </cell>
          <cell r="AX47">
            <v>0</v>
          </cell>
          <cell r="AY47">
            <v>0</v>
          </cell>
        </row>
        <row r="48">
          <cell r="C48">
            <v>0</v>
          </cell>
          <cell r="D48">
            <v>0</v>
          </cell>
          <cell r="E48">
            <v>1301.9807823339111</v>
          </cell>
          <cell r="F48">
            <v>0</v>
          </cell>
          <cell r="G48">
            <v>0</v>
          </cell>
          <cell r="H48">
            <v>1301.9807823339111</v>
          </cell>
          <cell r="J48">
            <v>0</v>
          </cell>
          <cell r="K48">
            <v>0</v>
          </cell>
          <cell r="L48">
            <v>99.465133334248677</v>
          </cell>
          <cell r="M48">
            <v>0</v>
          </cell>
          <cell r="N48">
            <v>0</v>
          </cell>
          <cell r="O48">
            <v>99.465133334248677</v>
          </cell>
          <cell r="Q48">
            <v>0</v>
          </cell>
          <cell r="R48">
            <v>0</v>
          </cell>
          <cell r="S48">
            <v>18.884019705314152</v>
          </cell>
          <cell r="T48">
            <v>0</v>
          </cell>
          <cell r="U48">
            <v>0</v>
          </cell>
          <cell r="V48">
            <v>15.222267788232147</v>
          </cell>
          <cell r="W48">
            <v>0</v>
          </cell>
          <cell r="X48">
            <v>0</v>
          </cell>
          <cell r="Y48">
            <v>3.6617519170820065</v>
          </cell>
          <cell r="Z48">
            <v>0</v>
          </cell>
          <cell r="AA48">
            <v>0</v>
          </cell>
          <cell r="AB48">
            <v>0</v>
          </cell>
          <cell r="AD48">
            <v>0</v>
          </cell>
          <cell r="AE48">
            <v>0</v>
          </cell>
          <cell r="AF48">
            <v>923.86107974999993</v>
          </cell>
          <cell r="AG48">
            <v>0</v>
          </cell>
          <cell r="AH48">
            <v>0</v>
          </cell>
          <cell r="AI48">
            <v>923.86107974999993</v>
          </cell>
          <cell r="AK48">
            <v>0</v>
          </cell>
          <cell r="AL48">
            <v>0</v>
          </cell>
          <cell r="AM48">
            <v>2.6115115428810196E-36</v>
          </cell>
          <cell r="AN48">
            <v>0</v>
          </cell>
          <cell r="AO48">
            <v>0</v>
          </cell>
          <cell r="AP48">
            <v>2.6115115428810196E-36</v>
          </cell>
          <cell r="AQ48">
            <v>0</v>
          </cell>
          <cell r="AR48">
            <v>0</v>
          </cell>
          <cell r="AS48">
            <v>0</v>
          </cell>
          <cell r="AT48">
            <v>0</v>
          </cell>
          <cell r="AU48">
            <v>0</v>
          </cell>
          <cell r="AV48">
            <v>0</v>
          </cell>
          <cell r="AX48">
            <v>0</v>
          </cell>
          <cell r="AY48">
            <v>0</v>
          </cell>
        </row>
        <row r="49">
          <cell r="C49">
            <v>14615.73726541555</v>
          </cell>
          <cell r="D49">
            <v>14444.651474530832</v>
          </cell>
          <cell r="E49">
            <v>7595.9542037973933</v>
          </cell>
          <cell r="F49">
            <v>14615.73726541555</v>
          </cell>
          <cell r="G49">
            <v>14444.651474530832</v>
          </cell>
          <cell r="H49">
            <v>7595.9542037973933</v>
          </cell>
          <cell r="J49">
            <v>5539.7018766756037</v>
          </cell>
          <cell r="K49">
            <v>5404.6970509383382</v>
          </cell>
          <cell r="L49">
            <v>2440.6037295655401</v>
          </cell>
          <cell r="M49">
            <v>5539.7018766756037</v>
          </cell>
          <cell r="N49">
            <v>5404.6970509383382</v>
          </cell>
          <cell r="O49">
            <v>2440.6037295655401</v>
          </cell>
          <cell r="Q49">
            <v>2248.7567158176944</v>
          </cell>
          <cell r="R49">
            <v>2212.6138873994641</v>
          </cell>
          <cell r="S49">
            <v>1739.7162965476441</v>
          </cell>
          <cell r="T49">
            <v>1855.5072788203752</v>
          </cell>
          <cell r="U49">
            <v>1851.2021823056298</v>
          </cell>
          <cell r="V49">
            <v>1586.0695894379589</v>
          </cell>
          <cell r="W49">
            <v>388.84943699731906</v>
          </cell>
          <cell r="X49">
            <v>357.01170509383377</v>
          </cell>
          <cell r="Y49">
            <v>149.5786938696852</v>
          </cell>
          <cell r="Z49">
            <v>4.4000000000000004</v>
          </cell>
          <cell r="AA49">
            <v>4.4000000000000004</v>
          </cell>
          <cell r="AB49">
            <v>4.06801324</v>
          </cell>
          <cell r="AD49">
            <v>6319.7000000000007</v>
          </cell>
          <cell r="AE49">
            <v>6292.5</v>
          </cell>
          <cell r="AF49">
            <v>3767.0182771700006</v>
          </cell>
          <cell r="AG49">
            <v>6319.7000000000007</v>
          </cell>
          <cell r="AH49">
            <v>6292.5</v>
          </cell>
          <cell r="AI49">
            <v>3767.0182771700006</v>
          </cell>
          <cell r="AK49">
            <v>110.83304409114936</v>
          </cell>
          <cell r="AL49">
            <v>111.34691713136435</v>
          </cell>
          <cell r="AM49">
            <v>93.867041157421909</v>
          </cell>
          <cell r="AN49">
            <v>62.738676422252006</v>
          </cell>
          <cell r="AO49">
            <v>62.467089756032166</v>
          </cell>
          <cell r="AP49">
            <v>62.46704115742191</v>
          </cell>
          <cell r="AQ49">
            <v>15.486426999999999</v>
          </cell>
          <cell r="AR49">
            <v>15.405415</v>
          </cell>
          <cell r="AS49">
            <v>15</v>
          </cell>
          <cell r="AT49">
            <v>32.607940668897356</v>
          </cell>
          <cell r="AU49">
            <v>33.474412375332179</v>
          </cell>
          <cell r="AV49">
            <v>16.400000000000002</v>
          </cell>
          <cell r="AX49">
            <v>28834.728901999999</v>
          </cell>
          <cell r="AY49">
            <v>28465.809329999996</v>
          </cell>
        </row>
        <row r="50">
          <cell r="C50">
            <v>0</v>
          </cell>
          <cell r="D50">
            <v>0</v>
          </cell>
          <cell r="E50">
            <v>1631.0068619192989</v>
          </cell>
          <cell r="F50">
            <v>0</v>
          </cell>
          <cell r="G50">
            <v>0</v>
          </cell>
          <cell r="H50">
            <v>1631.0068619192989</v>
          </cell>
          <cell r="J50">
            <v>0</v>
          </cell>
          <cell r="K50">
            <v>0</v>
          </cell>
          <cell r="L50">
            <v>738.52091201114558</v>
          </cell>
          <cell r="M50">
            <v>0</v>
          </cell>
          <cell r="N50">
            <v>0</v>
          </cell>
          <cell r="O50">
            <v>738.52091201114558</v>
          </cell>
          <cell r="Q50">
            <v>0</v>
          </cell>
          <cell r="R50">
            <v>0</v>
          </cell>
          <cell r="S50">
            <v>91.045976669440819</v>
          </cell>
          <cell r="T50">
            <v>0</v>
          </cell>
          <cell r="U50">
            <v>0</v>
          </cell>
          <cell r="V50">
            <v>91.045976669440819</v>
          </cell>
          <cell r="W50">
            <v>0</v>
          </cell>
          <cell r="X50">
            <v>0</v>
          </cell>
          <cell r="Y50">
            <v>0</v>
          </cell>
          <cell r="Z50">
            <v>0</v>
          </cell>
          <cell r="AA50">
            <v>0</v>
          </cell>
          <cell r="AB50">
            <v>0</v>
          </cell>
          <cell r="AD50">
            <v>0</v>
          </cell>
          <cell r="AE50">
            <v>0</v>
          </cell>
          <cell r="AF50">
            <v>556.38599999999997</v>
          </cell>
          <cell r="AG50">
            <v>0</v>
          </cell>
          <cell r="AH50">
            <v>0</v>
          </cell>
          <cell r="AI50">
            <v>556.38599999999997</v>
          </cell>
          <cell r="AK50">
            <v>0</v>
          </cell>
          <cell r="AL50">
            <v>0</v>
          </cell>
          <cell r="AM50">
            <v>5.7368118667084515E-2</v>
          </cell>
          <cell r="AN50">
            <v>0</v>
          </cell>
          <cell r="AO50">
            <v>0</v>
          </cell>
          <cell r="AP50">
            <v>5.7368118667084515E-2</v>
          </cell>
          <cell r="AQ50">
            <v>0</v>
          </cell>
          <cell r="AR50">
            <v>0</v>
          </cell>
          <cell r="AS50">
            <v>0</v>
          </cell>
          <cell r="AT50">
            <v>0</v>
          </cell>
          <cell r="AU50">
            <v>0</v>
          </cell>
          <cell r="AV50">
            <v>0</v>
          </cell>
          <cell r="AX50">
            <v>0</v>
          </cell>
          <cell r="AY50">
            <v>0</v>
          </cell>
        </row>
        <row r="51">
          <cell r="C51">
            <v>14615.73726541555</v>
          </cell>
          <cell r="D51">
            <v>14444.651474530832</v>
          </cell>
          <cell r="E51">
            <v>13409.110418421491</v>
          </cell>
          <cell r="F51">
            <v>14615.73726541555</v>
          </cell>
          <cell r="G51">
            <v>14444.651474530832</v>
          </cell>
          <cell r="H51">
            <v>13409.110418421491</v>
          </cell>
          <cell r="J51">
            <v>5539.7018766756037</v>
          </cell>
          <cell r="K51">
            <v>5404.6970509383382</v>
          </cell>
          <cell r="L51">
            <v>4082.0471312708314</v>
          </cell>
          <cell r="M51">
            <v>5539.7018766756037</v>
          </cell>
          <cell r="N51">
            <v>5404.6970509383382</v>
          </cell>
          <cell r="O51">
            <v>4082.0471312708314</v>
          </cell>
          <cell r="Q51">
            <v>2248.7567158176944</v>
          </cell>
          <cell r="R51">
            <v>2212.6138873994641</v>
          </cell>
          <cell r="S51">
            <v>2075.8783977693088</v>
          </cell>
          <cell r="T51">
            <v>1855.5072788203752</v>
          </cell>
          <cell r="U51">
            <v>1851.2021823056298</v>
          </cell>
          <cell r="V51">
            <v>1855.7670214214702</v>
          </cell>
          <cell r="W51">
            <v>388.84943699731906</v>
          </cell>
          <cell r="X51">
            <v>357.01170509383377</v>
          </cell>
          <cell r="Y51">
            <v>216.04336310783836</v>
          </cell>
          <cell r="Z51">
            <v>4.4000000000000004</v>
          </cell>
          <cell r="AA51">
            <v>4.4000000000000004</v>
          </cell>
          <cell r="AB51">
            <v>4.06801324</v>
          </cell>
          <cell r="AD51">
            <v>6319.7000000000007</v>
          </cell>
          <cell r="AE51">
            <v>6292.5</v>
          </cell>
          <cell r="AF51">
            <v>6185.7742477800002</v>
          </cell>
          <cell r="AG51">
            <v>6319.7000000000007</v>
          </cell>
          <cell r="AH51">
            <v>6292.5</v>
          </cell>
          <cell r="AI51">
            <v>6185.7742477800002</v>
          </cell>
          <cell r="AK51">
            <v>110.83304409114936</v>
          </cell>
          <cell r="AL51">
            <v>111.34691713136435</v>
          </cell>
          <cell r="AM51">
            <v>94.534181291131304</v>
          </cell>
          <cell r="AN51">
            <v>62.738676422252006</v>
          </cell>
          <cell r="AO51">
            <v>62.467089756032166</v>
          </cell>
          <cell r="AP51">
            <v>63.134181291131306</v>
          </cell>
          <cell r="AQ51">
            <v>15.486426999999999</v>
          </cell>
          <cell r="AR51">
            <v>15.405415</v>
          </cell>
          <cell r="AS51">
            <v>15</v>
          </cell>
          <cell r="AT51">
            <v>32.607940668897356</v>
          </cell>
          <cell r="AU51">
            <v>33.474412375332179</v>
          </cell>
          <cell r="AV51">
            <v>16.400000000000002</v>
          </cell>
          <cell r="AX51">
            <v>28834.728901999999</v>
          </cell>
          <cell r="AY51">
            <v>28465.809329999996</v>
          </cell>
        </row>
        <row r="52">
          <cell r="C52">
            <v>1256.7024128686328</v>
          </cell>
          <cell r="D52">
            <v>1214.6112600536194</v>
          </cell>
          <cell r="E52">
            <v>858.56237693880075</v>
          </cell>
          <cell r="F52">
            <v>1256.7024128686328</v>
          </cell>
          <cell r="G52">
            <v>1214.6112600536194</v>
          </cell>
          <cell r="H52">
            <v>858.56237693880075</v>
          </cell>
          <cell r="J52">
            <v>924.68847184986589</v>
          </cell>
          <cell r="K52">
            <v>892.14369973190344</v>
          </cell>
          <cell r="L52">
            <v>436.87519607034284</v>
          </cell>
          <cell r="M52">
            <v>924.68847184986589</v>
          </cell>
          <cell r="N52">
            <v>892.14369973190344</v>
          </cell>
          <cell r="O52">
            <v>436.87519607034284</v>
          </cell>
          <cell r="Q52">
            <v>1733.4640737265418</v>
          </cell>
          <cell r="R52">
            <v>1712.6944959785521</v>
          </cell>
          <cell r="S52">
            <v>1583.3346789038505</v>
          </cell>
          <cell r="T52">
            <v>0</v>
          </cell>
          <cell r="U52">
            <v>0</v>
          </cell>
          <cell r="V52">
            <v>0</v>
          </cell>
          <cell r="W52">
            <v>699.16407372654157</v>
          </cell>
          <cell r="X52">
            <v>691.59449597855223</v>
          </cell>
          <cell r="Y52">
            <v>646.1166789038507</v>
          </cell>
          <cell r="Z52">
            <v>1034.3</v>
          </cell>
          <cell r="AA52">
            <v>1021.1</v>
          </cell>
          <cell r="AB52">
            <v>937.21800000000007</v>
          </cell>
          <cell r="AD52">
            <v>3189.1</v>
          </cell>
          <cell r="AE52">
            <v>3081.2999999999997</v>
          </cell>
          <cell r="AF52">
            <v>2436.652</v>
          </cell>
          <cell r="AG52">
            <v>3189.1</v>
          </cell>
          <cell r="AH52">
            <v>3081.2999999999997</v>
          </cell>
          <cell r="AI52">
            <v>2436.652</v>
          </cell>
          <cell r="AK52">
            <v>1332.7729305549606</v>
          </cell>
          <cell r="AL52">
            <v>1292.8830682359244</v>
          </cell>
          <cell r="AM52">
            <v>921.51376144103199</v>
          </cell>
          <cell r="AN52">
            <v>343.12287385254683</v>
          </cell>
          <cell r="AO52">
            <v>318.10195988203753</v>
          </cell>
          <cell r="AP52">
            <v>16.21976144103207</v>
          </cell>
          <cell r="AQ52">
            <v>446.35198400000002</v>
          </cell>
          <cell r="AR52">
            <v>439.11193299999996</v>
          </cell>
          <cell r="AS52">
            <v>404.7</v>
          </cell>
          <cell r="AT52">
            <v>543.29807270241383</v>
          </cell>
          <cell r="AU52">
            <v>535.66917535388666</v>
          </cell>
          <cell r="AV52">
            <v>500.59399999999999</v>
          </cell>
          <cell r="AX52">
            <v>8436.7278890000016</v>
          </cell>
          <cell r="AY52">
            <v>8193.6325239999987</v>
          </cell>
        </row>
        <row r="53">
          <cell r="C53">
            <v>0</v>
          </cell>
          <cell r="D53">
            <v>0</v>
          </cell>
          <cell r="E53">
            <v>91.510319704277578</v>
          </cell>
          <cell r="F53">
            <v>0</v>
          </cell>
          <cell r="G53">
            <v>0</v>
          </cell>
          <cell r="H53">
            <v>91.510319704277578</v>
          </cell>
          <cell r="J53">
            <v>0</v>
          </cell>
          <cell r="K53">
            <v>0</v>
          </cell>
          <cell r="L53">
            <v>199.92329672391264</v>
          </cell>
          <cell r="M53">
            <v>0</v>
          </cell>
          <cell r="N53">
            <v>0</v>
          </cell>
          <cell r="O53">
            <v>199.92329672391264</v>
          </cell>
          <cell r="Q53">
            <v>0</v>
          </cell>
          <cell r="R53">
            <v>0</v>
          </cell>
          <cell r="S53">
            <v>2.0894104196644263</v>
          </cell>
          <cell r="T53">
            <v>0</v>
          </cell>
          <cell r="U53">
            <v>0</v>
          </cell>
          <cell r="V53">
            <v>0</v>
          </cell>
          <cell r="W53">
            <v>0</v>
          </cell>
          <cell r="X53">
            <v>0</v>
          </cell>
          <cell r="Y53">
            <v>2.0134104196644262</v>
          </cell>
          <cell r="Z53">
            <v>0</v>
          </cell>
          <cell r="AA53">
            <v>0</v>
          </cell>
          <cell r="AB53">
            <v>7.5999999999999998E-2</v>
          </cell>
          <cell r="AD53">
            <v>0</v>
          </cell>
          <cell r="AE53">
            <v>0</v>
          </cell>
          <cell r="AF53">
            <v>10.048999999999999</v>
          </cell>
          <cell r="AG53">
            <v>0</v>
          </cell>
          <cell r="AH53">
            <v>0</v>
          </cell>
          <cell r="AI53">
            <v>10.048999999999999</v>
          </cell>
          <cell r="AK53">
            <v>0</v>
          </cell>
          <cell r="AL53">
            <v>0</v>
          </cell>
          <cell r="AM53">
            <v>142.44191671628539</v>
          </cell>
          <cell r="AN53">
            <v>0</v>
          </cell>
          <cell r="AO53">
            <v>0</v>
          </cell>
          <cell r="AP53">
            <v>142.44191671628539</v>
          </cell>
          <cell r="AQ53">
            <v>0</v>
          </cell>
          <cell r="AR53">
            <v>0</v>
          </cell>
          <cell r="AS53">
            <v>0</v>
          </cell>
          <cell r="AT53">
            <v>0</v>
          </cell>
          <cell r="AU53">
            <v>0</v>
          </cell>
          <cell r="AV53">
            <v>0</v>
          </cell>
          <cell r="AX53">
            <v>0</v>
          </cell>
          <cell r="AY53">
            <v>0</v>
          </cell>
        </row>
        <row r="54">
          <cell r="C54">
            <v>1256.7024128686328</v>
          </cell>
          <cell r="D54">
            <v>1214.6112600536194</v>
          </cell>
          <cell r="E54">
            <v>950.0726966430783</v>
          </cell>
          <cell r="F54">
            <v>1256.7024128686328</v>
          </cell>
          <cell r="G54">
            <v>1214.6112600536194</v>
          </cell>
          <cell r="H54">
            <v>950.0726966430783</v>
          </cell>
          <cell r="J54">
            <v>924.68847184986589</v>
          </cell>
          <cell r="K54">
            <v>892.14369973190344</v>
          </cell>
          <cell r="L54">
            <v>636.79849279425537</v>
          </cell>
          <cell r="M54">
            <v>924.68847184986589</v>
          </cell>
          <cell r="N54">
            <v>892.14369973190344</v>
          </cell>
          <cell r="O54">
            <v>636.79849279425537</v>
          </cell>
          <cell r="Q54">
            <v>1733.4640737265418</v>
          </cell>
          <cell r="R54">
            <v>1712.6944959785521</v>
          </cell>
          <cell r="S54">
            <v>1585.4240893235151</v>
          </cell>
          <cell r="T54">
            <v>0</v>
          </cell>
          <cell r="U54">
            <v>0</v>
          </cell>
          <cell r="V54">
            <v>0</v>
          </cell>
          <cell r="W54">
            <v>699.16407372654157</v>
          </cell>
          <cell r="X54">
            <v>691.59449597855223</v>
          </cell>
          <cell r="Y54">
            <v>648.13008932351511</v>
          </cell>
          <cell r="Z54">
            <v>1034.3</v>
          </cell>
          <cell r="AA54">
            <v>1021.1</v>
          </cell>
          <cell r="AB54">
            <v>937.29399999999998</v>
          </cell>
          <cell r="AD54">
            <v>3189.1</v>
          </cell>
          <cell r="AE54">
            <v>3081.2999999999997</v>
          </cell>
          <cell r="AF54">
            <v>2446.701</v>
          </cell>
          <cell r="AG54">
            <v>3189.1</v>
          </cell>
          <cell r="AH54">
            <v>3081.2999999999997</v>
          </cell>
          <cell r="AI54">
            <v>2446.701</v>
          </cell>
          <cell r="AK54">
            <v>1332.7729305549606</v>
          </cell>
          <cell r="AL54">
            <v>1292.8830682359244</v>
          </cell>
          <cell r="AM54">
            <v>1063.9556781573174</v>
          </cell>
          <cell r="AN54">
            <v>343.12287385254683</v>
          </cell>
          <cell r="AO54">
            <v>318.10195988203753</v>
          </cell>
          <cell r="AP54">
            <v>158.66167815731745</v>
          </cell>
          <cell r="AQ54">
            <v>446.35198400000002</v>
          </cell>
          <cell r="AR54">
            <v>439.11193299999996</v>
          </cell>
          <cell r="AS54">
            <v>404.7</v>
          </cell>
          <cell r="AT54">
            <v>543.29807270241383</v>
          </cell>
          <cell r="AU54">
            <v>535.66917535388666</v>
          </cell>
          <cell r="AV54">
            <v>500.59399999999999</v>
          </cell>
          <cell r="AX54">
            <v>8436.7278890000016</v>
          </cell>
          <cell r="AY54">
            <v>8193.6325239999987</v>
          </cell>
        </row>
        <row r="55">
          <cell r="C55">
            <v>15872.439678284183</v>
          </cell>
          <cell r="D55">
            <v>15659.262734584452</v>
          </cell>
          <cell r="E55">
            <v>14359.183115064568</v>
          </cell>
          <cell r="F55">
            <v>15872.439678284183</v>
          </cell>
          <cell r="G55">
            <v>15659.262734584452</v>
          </cell>
          <cell r="H55">
            <v>14359.183115064568</v>
          </cell>
          <cell r="J55">
            <v>6464.3903485254696</v>
          </cell>
          <cell r="K55">
            <v>6296.8407506702415</v>
          </cell>
          <cell r="L55">
            <v>4718.8456240650867</v>
          </cell>
          <cell r="M55">
            <v>6464.3903485254696</v>
          </cell>
          <cell r="N55">
            <v>6296.8407506702415</v>
          </cell>
          <cell r="O55">
            <v>4718.8456240650867</v>
          </cell>
          <cell r="Q55">
            <v>3982.2207895442361</v>
          </cell>
          <cell r="R55">
            <v>3925.3083833780165</v>
          </cell>
          <cell r="S55">
            <v>3661.3024870928239</v>
          </cell>
          <cell r="T55">
            <v>1855.5072788203752</v>
          </cell>
          <cell r="U55">
            <v>1851.2021823056298</v>
          </cell>
          <cell r="V55">
            <v>1855.7670214214702</v>
          </cell>
          <cell r="W55">
            <v>1088.0135107238607</v>
          </cell>
          <cell r="X55">
            <v>1048.6062010723861</v>
          </cell>
          <cell r="Y55">
            <v>864.17345243135344</v>
          </cell>
          <cell r="Z55">
            <v>1038.7</v>
          </cell>
          <cell r="AA55">
            <v>1025.5</v>
          </cell>
          <cell r="AB55">
            <v>941.36201324000001</v>
          </cell>
          <cell r="AD55">
            <v>9508.8000000000011</v>
          </cell>
          <cell r="AE55">
            <v>9373.7999999999993</v>
          </cell>
          <cell r="AF55">
            <v>8632.4752477799993</v>
          </cell>
          <cell r="AG55">
            <v>9508.8000000000011</v>
          </cell>
          <cell r="AH55">
            <v>9373.7999999999993</v>
          </cell>
          <cell r="AI55">
            <v>8632.4752477799993</v>
          </cell>
          <cell r="AK55">
            <v>1443.6059746461099</v>
          </cell>
          <cell r="AL55">
            <v>1404.2299853672887</v>
          </cell>
          <cell r="AM55">
            <v>1158.4898594484487</v>
          </cell>
          <cell r="AN55">
            <v>405.86155027479884</v>
          </cell>
          <cell r="AO55">
            <v>380.56904963806971</v>
          </cell>
          <cell r="AP55">
            <v>221.79585944844877</v>
          </cell>
          <cell r="AQ55">
            <v>461.83841100000001</v>
          </cell>
          <cell r="AR55">
            <v>454.51734799999997</v>
          </cell>
          <cell r="AS55">
            <v>419.7</v>
          </cell>
          <cell r="AT55">
            <v>575.90601337131125</v>
          </cell>
          <cell r="AU55">
            <v>569.14358772921878</v>
          </cell>
          <cell r="AV55">
            <v>516.99400000000003</v>
          </cell>
          <cell r="AX55">
            <v>37271.456791000004</v>
          </cell>
          <cell r="AY55">
            <v>36659.441853999997</v>
          </cell>
        </row>
        <row r="58">
          <cell r="AX58">
            <v>2382.9210785021173</v>
          </cell>
          <cell r="AY58">
            <v>2018.0351584833509</v>
          </cell>
        </row>
        <row r="59">
          <cell r="AX59">
            <v>0</v>
          </cell>
        </row>
        <row r="60">
          <cell r="AX60">
            <v>364.88592001876668</v>
          </cell>
          <cell r="AY60">
            <v>0</v>
          </cell>
        </row>
        <row r="62">
          <cell r="AX62">
            <v>9.1152895541215251E-2</v>
          </cell>
          <cell r="AY62">
            <v>7.7201021157917202E-2</v>
          </cell>
        </row>
        <row r="63">
          <cell r="AX63">
            <v>0.15626210664208329</v>
          </cell>
          <cell r="AY63">
            <v>0.1544020423158344</v>
          </cell>
        </row>
        <row r="64">
          <cell r="AX64">
            <v>0</v>
          </cell>
        </row>
        <row r="65">
          <cell r="AX65">
            <v>1.2951969139706865E-2</v>
          </cell>
        </row>
        <row r="67">
          <cell r="AX67">
            <v>3.266666666666667E-2</v>
          </cell>
        </row>
        <row r="68">
          <cell r="AX68">
            <v>5.6000000000000001E-2</v>
          </cell>
        </row>
        <row r="71">
          <cell r="AX71">
            <v>3112.9123993958979</v>
          </cell>
          <cell r="AY71">
            <v>2636.1479604723049</v>
          </cell>
        </row>
        <row r="72">
          <cell r="AX72">
            <v>0</v>
          </cell>
        </row>
        <row r="73">
          <cell r="AX73">
            <v>476.76443892359288</v>
          </cell>
          <cell r="AY73">
            <v>0</v>
          </cell>
        </row>
        <row r="75">
          <cell r="AX75">
            <v>9.3382943230032503E-2</v>
          </cell>
          <cell r="AY75">
            <v>7.9241442401256135E-2</v>
          </cell>
        </row>
        <row r="76">
          <cell r="AX76">
            <v>0.16008504553719857</v>
          </cell>
          <cell r="AY76">
            <v>0.15848288480251227</v>
          </cell>
        </row>
        <row r="77">
          <cell r="AX77">
            <v>0</v>
          </cell>
        </row>
        <row r="78">
          <cell r="AX78">
            <v>1.3103185508992699E-2</v>
          </cell>
        </row>
        <row r="84">
          <cell r="AX84" t="str">
            <v>Total</v>
          </cell>
          <cell r="AY84" t="str">
            <v>Total</v>
          </cell>
        </row>
        <row r="85">
          <cell r="AX85" t="str">
            <v>31-07-07</v>
          </cell>
          <cell r="AY85" t="str">
            <v>30-06-07</v>
          </cell>
        </row>
        <row r="86">
          <cell r="AX86">
            <v>0</v>
          </cell>
          <cell r="AY86">
            <v>0</v>
          </cell>
        </row>
        <row r="87">
          <cell r="AX87">
            <v>0</v>
          </cell>
          <cell r="AY87">
            <v>0</v>
          </cell>
        </row>
        <row r="88">
          <cell r="AX88">
            <v>0.11325716757284802</v>
          </cell>
          <cell r="AY88">
            <v>9.5923805068443932E-2</v>
          </cell>
        </row>
        <row r="89">
          <cell r="AX89">
            <v>0</v>
          </cell>
          <cell r="AY89">
            <v>0</v>
          </cell>
        </row>
        <row r="90">
          <cell r="AX90">
            <v>9.1152895541215251E-2</v>
          </cell>
          <cell r="AY90">
            <v>7.7201021157917202E-2</v>
          </cell>
        </row>
        <row r="91">
          <cell r="AX91">
            <v>0.10473311065843463</v>
          </cell>
          <cell r="AY91">
            <v>8.9524396040908449E-2</v>
          </cell>
        </row>
        <row r="92">
          <cell r="AX92">
            <v>0</v>
          </cell>
          <cell r="AY92">
            <v>0</v>
          </cell>
        </row>
        <row r="93">
          <cell r="AX93">
            <v>0.10148788391778267</v>
          </cell>
          <cell r="AY93">
            <v>8.6724886549146757E-2</v>
          </cell>
        </row>
        <row r="94">
          <cell r="AX94">
            <v>9.3382943230032503E-2</v>
          </cell>
          <cell r="AY94">
            <v>7.9241442401256135E-2</v>
          </cell>
        </row>
      </sheetData>
      <sheetData sheetId="9" refreshError="1">
        <row r="1">
          <cell r="A1" t="str">
            <v>Life Insurance and Pensions</v>
          </cell>
        </row>
        <row r="3">
          <cell r="B3" t="str">
            <v xml:space="preserve">        Nordea Pension</v>
          </cell>
        </row>
        <row r="4">
          <cell r="A4" t="str">
            <v>DKKm</v>
          </cell>
          <cell r="B4" t="str">
            <v>Aktiver</v>
          </cell>
          <cell r="D4" t="str">
            <v>Afkast å-t-d</v>
          </cell>
          <cell r="F4" t="str">
            <v>Benchmark</v>
          </cell>
        </row>
        <row r="5">
          <cell r="B5" t="str">
            <v>31-12-06</v>
          </cell>
          <cell r="C5" t="str">
            <v>31-07-07</v>
          </cell>
          <cell r="D5" t="str">
            <v>DKKm</v>
          </cell>
          <cell r="E5" t="str">
            <v>pct.</v>
          </cell>
          <cell r="F5" t="str">
            <v xml:space="preserve"> pct.</v>
          </cell>
        </row>
        <row r="6">
          <cell r="A6" t="str">
            <v>Danmark</v>
          </cell>
        </row>
        <row r="7">
          <cell r="A7" t="str">
            <v>Aktier</v>
          </cell>
          <cell r="B7">
            <v>21473.5</v>
          </cell>
          <cell r="C7">
            <v>0</v>
          </cell>
          <cell r="D7">
            <v>0</v>
          </cell>
          <cell r="E7">
            <v>0</v>
          </cell>
          <cell r="F7">
            <v>-1.59</v>
          </cell>
        </row>
        <row r="8">
          <cell r="A8" t="str">
            <v>- Private Equity Funds</v>
          </cell>
          <cell r="B8">
            <v>4752.6000000000004</v>
          </cell>
          <cell r="C8">
            <v>0</v>
          </cell>
          <cell r="D8">
            <v>0</v>
          </cell>
          <cell r="E8">
            <v>0</v>
          </cell>
        </row>
        <row r="9">
          <cell r="A9" t="str">
            <v>- Hedge Funds</v>
          </cell>
          <cell r="B9">
            <v>3099.8</v>
          </cell>
          <cell r="C9">
            <v>0</v>
          </cell>
          <cell r="D9">
            <v>0</v>
          </cell>
          <cell r="E9">
            <v>0</v>
          </cell>
        </row>
        <row r="10">
          <cell r="A10" t="str">
            <v>- High Yield Bond Funds</v>
          </cell>
          <cell r="B10">
            <v>643.70000000000005</v>
          </cell>
          <cell r="C10">
            <v>0</v>
          </cell>
          <cell r="D10">
            <v>0</v>
          </cell>
          <cell r="E10">
            <v>0</v>
          </cell>
        </row>
        <row r="11">
          <cell r="A11" t="str">
            <v>- CDO</v>
          </cell>
          <cell r="B11">
            <v>470</v>
          </cell>
          <cell r="C11">
            <v>0</v>
          </cell>
          <cell r="D11">
            <v>0</v>
          </cell>
          <cell r="E11">
            <v>0</v>
          </cell>
        </row>
        <row r="12">
          <cell r="A12" t="str">
            <v>- Other equities, unlisted</v>
          </cell>
          <cell r="B12">
            <v>0</v>
          </cell>
          <cell r="C12">
            <v>0</v>
          </cell>
          <cell r="D12">
            <v>0</v>
          </cell>
          <cell r="E12">
            <v>0</v>
          </cell>
        </row>
        <row r="13">
          <cell r="A13" t="str">
            <v>Alternative investeringer</v>
          </cell>
          <cell r="B13">
            <v>9707.1</v>
          </cell>
          <cell r="C13">
            <v>0</v>
          </cell>
          <cell r="D13">
            <v>0</v>
          </cell>
          <cell r="E13">
            <v>0</v>
          </cell>
          <cell r="F13">
            <v>0.12767315671879986</v>
          </cell>
        </row>
        <row r="14">
          <cell r="A14" t="str">
            <v>Obligationer,likv.,m.v.</v>
          </cell>
          <cell r="B14">
            <v>56632.7</v>
          </cell>
          <cell r="C14">
            <v>109033.4</v>
          </cell>
          <cell r="D14">
            <v>9060.2097009999998</v>
          </cell>
          <cell r="E14">
            <v>11.570713826538432</v>
          </cell>
          <cell r="F14">
            <v>1.5137256942324486</v>
          </cell>
        </row>
        <row r="15">
          <cell r="A15" t="str">
            <v>Ejendomme</v>
          </cell>
          <cell r="B15">
            <v>12160.2</v>
          </cell>
          <cell r="C15">
            <v>0</v>
          </cell>
          <cell r="D15">
            <v>0</v>
          </cell>
          <cell r="E15">
            <v>0</v>
          </cell>
          <cell r="F15">
            <v>0</v>
          </cell>
        </row>
        <row r="16">
          <cell r="A16" t="str">
            <v>I alt (eksl. Unit Link)</v>
          </cell>
          <cell r="B16">
            <v>99973.5</v>
          </cell>
          <cell r="C16">
            <v>109033.4</v>
          </cell>
          <cell r="D16">
            <v>9060.2097009999998</v>
          </cell>
          <cell r="E16">
            <v>9.0626253302331516</v>
          </cell>
          <cell r="F16">
            <v>1.1199999999999999</v>
          </cell>
        </row>
        <row r="17">
          <cell r="A17" t="str">
            <v>Unit Link Nordea Funds</v>
          </cell>
          <cell r="B17">
            <v>6401.1319999999996</v>
          </cell>
          <cell r="C17">
            <v>9375</v>
          </cell>
          <cell r="D17">
            <v>686.79798400000004</v>
          </cell>
          <cell r="E17">
            <v>9.1030920685002101</v>
          </cell>
        </row>
        <row r="18">
          <cell r="A18" t="str">
            <v>Unit link Other Funds</v>
          </cell>
          <cell r="B18">
            <v>682.26800000000003</v>
          </cell>
          <cell r="C18">
            <v>0</v>
          </cell>
          <cell r="D18">
            <v>0</v>
          </cell>
          <cell r="E18">
            <v>0</v>
          </cell>
        </row>
        <row r="19">
          <cell r="A19" t="str">
            <v>Unit link Total</v>
          </cell>
          <cell r="B19">
            <v>7083.4</v>
          </cell>
          <cell r="C19">
            <v>9375</v>
          </cell>
          <cell r="D19">
            <v>686.79798400000004</v>
          </cell>
          <cell r="E19">
            <v>8.7092989450691949</v>
          </cell>
        </row>
        <row r="20">
          <cell r="A20" t="str">
            <v>I alt (inkl. Unit Link)</v>
          </cell>
          <cell r="B20">
            <v>107056.9</v>
          </cell>
          <cell r="C20">
            <v>118408.4</v>
          </cell>
          <cell r="D20">
            <v>9747.0076850000005</v>
          </cell>
          <cell r="E20">
            <v>9.0367929213597247</v>
          </cell>
        </row>
        <row r="22">
          <cell r="A22" t="str">
            <v>Norge</v>
          </cell>
        </row>
        <row r="23">
          <cell r="A23" t="str">
            <v>Aktier</v>
          </cell>
          <cell r="B23">
            <v>5990.2888043711027</v>
          </cell>
          <cell r="C23">
            <v>0</v>
          </cell>
          <cell r="D23">
            <v>0</v>
          </cell>
          <cell r="E23">
            <v>0</v>
          </cell>
          <cell r="F23">
            <v>0</v>
          </cell>
        </row>
        <row r="24">
          <cell r="A24" t="str">
            <v>- Private Equity Funds</v>
          </cell>
          <cell r="B24">
            <v>412.24120951327427</v>
          </cell>
          <cell r="C24">
            <v>0</v>
          </cell>
          <cell r="D24">
            <v>0</v>
          </cell>
          <cell r="E24">
            <v>0</v>
          </cell>
        </row>
        <row r="25">
          <cell r="A25" t="str">
            <v>- Hedge Funds</v>
          </cell>
          <cell r="B25">
            <v>295.10307141779373</v>
          </cell>
          <cell r="C25">
            <v>0</v>
          </cell>
          <cell r="D25">
            <v>0</v>
          </cell>
          <cell r="E25">
            <v>0</v>
          </cell>
        </row>
        <row r="26">
          <cell r="A26" t="str">
            <v>- High Yield Bond Funds</v>
          </cell>
          <cell r="B26">
            <v>0</v>
          </cell>
          <cell r="C26">
            <v>0</v>
          </cell>
          <cell r="D26">
            <v>0</v>
          </cell>
          <cell r="E26">
            <v>0</v>
          </cell>
        </row>
        <row r="27">
          <cell r="A27" t="str">
            <v>- CDO</v>
          </cell>
          <cell r="B27">
            <v>0</v>
          </cell>
          <cell r="C27">
            <v>0</v>
          </cell>
          <cell r="D27">
            <v>0</v>
          </cell>
          <cell r="E27">
            <v>0</v>
          </cell>
        </row>
        <row r="28">
          <cell r="A28" t="str">
            <v>- Other equities, unlisted</v>
          </cell>
          <cell r="B28">
            <v>34.231945761089797</v>
          </cell>
          <cell r="C28">
            <v>0</v>
          </cell>
          <cell r="D28">
            <v>0</v>
          </cell>
          <cell r="E28">
            <v>0</v>
          </cell>
        </row>
        <row r="29">
          <cell r="A29" t="str">
            <v>Alternative investeringer</v>
          </cell>
          <cell r="B29">
            <v>741.57622669215777</v>
          </cell>
          <cell r="C29">
            <v>0</v>
          </cell>
          <cell r="D29">
            <v>0</v>
          </cell>
          <cell r="E29">
            <v>0</v>
          </cell>
          <cell r="F29">
            <v>0</v>
          </cell>
        </row>
        <row r="30">
          <cell r="A30" t="str">
            <v>Obligationer,likv.,m.v.</v>
          </cell>
          <cell r="B30">
            <v>18196.262790298024</v>
          </cell>
          <cell r="C30">
            <v>41326.175999999999</v>
          </cell>
          <cell r="D30">
            <v>3111.875201557998</v>
          </cell>
          <cell r="E30">
            <v>11.032951999008752</v>
          </cell>
          <cell r="F30">
            <v>0</v>
          </cell>
        </row>
        <row r="31">
          <cell r="A31" t="str">
            <v>Ejendomme</v>
          </cell>
          <cell r="B31">
            <v>5506.1460524267768</v>
          </cell>
          <cell r="C31">
            <v>0</v>
          </cell>
          <cell r="D31">
            <v>0</v>
          </cell>
          <cell r="E31">
            <v>0</v>
          </cell>
          <cell r="F31">
            <v>0</v>
          </cell>
        </row>
        <row r="32">
          <cell r="A32" t="str">
            <v>I alt (eksl. Unit Link)</v>
          </cell>
          <cell r="B32">
            <v>30434.273873788061</v>
          </cell>
          <cell r="C32">
            <v>41326.175999999999</v>
          </cell>
          <cell r="D32">
            <v>3111.875201557998</v>
          </cell>
          <cell r="E32">
            <v>9.0661028766175509</v>
          </cell>
          <cell r="F32">
            <v>0</v>
          </cell>
        </row>
        <row r="33">
          <cell r="A33" t="str">
            <v>Unit Link Nordea Funds</v>
          </cell>
          <cell r="B33">
            <v>3257.1841868298907</v>
          </cell>
          <cell r="C33">
            <v>6898.1760000000004</v>
          </cell>
          <cell r="D33">
            <v>660.50946613439999</v>
          </cell>
          <cell r="E33">
            <v>13.913003701990128</v>
          </cell>
        </row>
        <row r="34">
          <cell r="A34" t="str">
            <v>Unit link Other Funds</v>
          </cell>
          <cell r="B34">
            <v>1490.556127986672</v>
          </cell>
          <cell r="C34">
            <v>0</v>
          </cell>
          <cell r="D34">
            <v>0</v>
          </cell>
          <cell r="E34">
            <v>0</v>
          </cell>
        </row>
        <row r="35">
          <cell r="A35" t="str">
            <v>Unit link Total</v>
          </cell>
          <cell r="B35">
            <v>4747.7403148165622</v>
          </cell>
          <cell r="C35">
            <v>6898.1760000000004</v>
          </cell>
          <cell r="D35">
            <v>660.50946613439999</v>
          </cell>
          <cell r="E35">
            <v>12.025216275237659</v>
          </cell>
        </row>
        <row r="36">
          <cell r="A36" t="str">
            <v>I alt (inkl. Unit Link)</v>
          </cell>
          <cell r="B36">
            <v>35182.014188604626</v>
          </cell>
          <cell r="C36">
            <v>48224.351999999999</v>
          </cell>
          <cell r="D36">
            <v>3772.3846676923981</v>
          </cell>
          <cell r="E36">
            <v>9.4743088205422801</v>
          </cell>
        </row>
        <row r="38">
          <cell r="A38" t="str">
            <v>Sverige</v>
          </cell>
        </row>
        <row r="39">
          <cell r="A39" t="str">
            <v>Aktier</v>
          </cell>
          <cell r="B39">
            <v>1686.7051301808119</v>
          </cell>
          <cell r="C39">
            <v>0</v>
          </cell>
          <cell r="D39">
            <v>0</v>
          </cell>
          <cell r="E39">
            <v>0</v>
          </cell>
          <cell r="F39">
            <v>0</v>
          </cell>
        </row>
        <row r="40">
          <cell r="A40" t="str">
            <v>- Private Equity Funds</v>
          </cell>
          <cell r="B40">
            <v>79.262769198227886</v>
          </cell>
          <cell r="C40">
            <v>0</v>
          </cell>
          <cell r="D40">
            <v>0</v>
          </cell>
          <cell r="E40">
            <v>0</v>
          </cell>
        </row>
        <row r="41">
          <cell r="A41" t="str">
            <v>- Hedge Funds</v>
          </cell>
          <cell r="B41">
            <v>47.095776495513135</v>
          </cell>
          <cell r="C41">
            <v>0</v>
          </cell>
          <cell r="D41">
            <v>0</v>
          </cell>
          <cell r="E41">
            <v>0</v>
          </cell>
        </row>
        <row r="42">
          <cell r="A42" t="str">
            <v>- High Yield Bond Funds</v>
          </cell>
          <cell r="B42">
            <v>14.433906981987388</v>
          </cell>
          <cell r="C42">
            <v>0</v>
          </cell>
          <cell r="D42">
            <v>0</v>
          </cell>
          <cell r="E42">
            <v>0</v>
          </cell>
        </row>
        <row r="43">
          <cell r="A43" t="str">
            <v>- CDO</v>
          </cell>
          <cell r="B43">
            <v>0</v>
          </cell>
          <cell r="C43">
            <v>0</v>
          </cell>
          <cell r="D43">
            <v>0</v>
          </cell>
          <cell r="E43">
            <v>0</v>
          </cell>
        </row>
        <row r="44">
          <cell r="A44" t="str">
            <v>- Other equities, unlisted</v>
          </cell>
          <cell r="B44">
            <v>0</v>
          </cell>
          <cell r="C44">
            <v>0</v>
          </cell>
          <cell r="D44">
            <v>0</v>
          </cell>
          <cell r="E44">
            <v>0</v>
          </cell>
        </row>
        <row r="45">
          <cell r="A45" t="str">
            <v>Alternative investeringer</v>
          </cell>
          <cell r="B45">
            <v>140.79245267572841</v>
          </cell>
          <cell r="C45">
            <v>0</v>
          </cell>
          <cell r="D45">
            <v>0</v>
          </cell>
          <cell r="E45">
            <v>0</v>
          </cell>
          <cell r="F45">
            <v>0.2</v>
          </cell>
        </row>
        <row r="46">
          <cell r="A46" t="str">
            <v>Obligationer,likv.,m.v.</v>
          </cell>
          <cell r="B46">
            <v>12970.698409192477</v>
          </cell>
          <cell r="C46">
            <v>16775.7251</v>
          </cell>
          <cell r="D46">
            <v>1148.3996199999997</v>
          </cell>
          <cell r="E46">
            <v>8.0313214958463828</v>
          </cell>
          <cell r="F46">
            <v>0</v>
          </cell>
        </row>
        <row r="47">
          <cell r="A47" t="str">
            <v>Ejendomme</v>
          </cell>
          <cell r="B47">
            <v>678.80602549574974</v>
          </cell>
          <cell r="C47">
            <v>0</v>
          </cell>
          <cell r="D47">
            <v>0</v>
          </cell>
          <cell r="E47">
            <v>0</v>
          </cell>
          <cell r="F47">
            <v>0</v>
          </cell>
        </row>
        <row r="48">
          <cell r="A48" t="str">
            <v>I alt (eksl. Unit Link)</v>
          </cell>
          <cell r="B48">
            <v>15477.002017544766</v>
          </cell>
          <cell r="C48">
            <v>16775.7251</v>
          </cell>
          <cell r="D48">
            <v>1148.3996199999997</v>
          </cell>
          <cell r="E48">
            <v>7.3841790669844833</v>
          </cell>
          <cell r="F48">
            <v>0</v>
          </cell>
        </row>
        <row r="49">
          <cell r="A49" t="str">
            <v>Unit Link Nordea Funds</v>
          </cell>
          <cell r="B49">
            <v>11804.773365422705</v>
          </cell>
          <cell r="C49">
            <v>12931.64199</v>
          </cell>
          <cell r="D49">
            <v>1155.7750985079999</v>
          </cell>
          <cell r="E49">
            <v>9.8027456923616345</v>
          </cell>
        </row>
        <row r="50">
          <cell r="A50" t="str">
            <v>Unit link Other Funds</v>
          </cell>
          <cell r="B50">
            <v>15.577891901266883</v>
          </cell>
          <cell r="C50">
            <v>0</v>
          </cell>
          <cell r="D50">
            <v>0</v>
          </cell>
          <cell r="E50">
            <v>0</v>
          </cell>
        </row>
        <row r="51">
          <cell r="A51" t="str">
            <v>Unit link Total</v>
          </cell>
          <cell r="B51">
            <v>11820.351257323971</v>
          </cell>
          <cell r="C51">
            <v>12931.64199</v>
          </cell>
          <cell r="D51">
            <v>1155.7750985079999</v>
          </cell>
          <cell r="E51">
            <v>9.796274057298417</v>
          </cell>
        </row>
        <row r="52">
          <cell r="A52" t="str">
            <v>I alt (inkl. Unit Link)</v>
          </cell>
          <cell r="B52">
            <v>27297.353274868736</v>
          </cell>
          <cell r="C52">
            <v>29707.36709</v>
          </cell>
          <cell r="D52">
            <v>2304.1747185079994</v>
          </cell>
          <cell r="E52">
            <v>8.4246864132014299</v>
          </cell>
        </row>
        <row r="54">
          <cell r="A54" t="str">
            <v>Finland</v>
          </cell>
        </row>
        <row r="55">
          <cell r="A55" t="str">
            <v>Aktier</v>
          </cell>
          <cell r="B55">
            <v>6997.1844270514503</v>
          </cell>
          <cell r="C55">
            <v>0</v>
          </cell>
          <cell r="D55">
            <v>0</v>
          </cell>
          <cell r="E55">
            <v>0</v>
          </cell>
          <cell r="F55">
            <v>0</v>
          </cell>
        </row>
        <row r="56">
          <cell r="A56" t="str">
            <v>- Private Equity Funds</v>
          </cell>
          <cell r="B56">
            <v>1925.6642832032435</v>
          </cell>
          <cell r="C56">
            <v>0</v>
          </cell>
          <cell r="D56">
            <v>0</v>
          </cell>
          <cell r="E56">
            <v>0</v>
          </cell>
        </row>
        <row r="57">
          <cell r="A57" t="str">
            <v>- Hedge Funds</v>
          </cell>
          <cell r="B57">
            <v>3691.9626736533924</v>
          </cell>
          <cell r="C57">
            <v>0</v>
          </cell>
          <cell r="D57">
            <v>0</v>
          </cell>
          <cell r="E57">
            <v>0</v>
          </cell>
        </row>
        <row r="58">
          <cell r="A58" t="str">
            <v>- High Yield Bond Funds</v>
          </cell>
          <cell r="B58">
            <v>94.548338254362406</v>
          </cell>
          <cell r="C58">
            <v>0</v>
          </cell>
          <cell r="D58">
            <v>0</v>
          </cell>
          <cell r="E58">
            <v>0</v>
          </cell>
        </row>
        <row r="59">
          <cell r="A59" t="str">
            <v>- CDO</v>
          </cell>
          <cell r="B59">
            <v>1049.1184476377509</v>
          </cell>
          <cell r="C59">
            <v>0</v>
          </cell>
          <cell r="D59">
            <v>0</v>
          </cell>
          <cell r="E59">
            <v>0</v>
          </cell>
        </row>
        <row r="60">
          <cell r="A60" t="str">
            <v>- Other equities, unlisted</v>
          </cell>
          <cell r="B60">
            <v>126.68187787854032</v>
          </cell>
          <cell r="C60">
            <v>0</v>
          </cell>
          <cell r="D60">
            <v>0</v>
          </cell>
          <cell r="E60">
            <v>0</v>
          </cell>
        </row>
        <row r="61">
          <cell r="A61" t="str">
            <v>Alternative investeringer</v>
          </cell>
          <cell r="B61">
            <v>6887.9756206272905</v>
          </cell>
          <cell r="C61">
            <v>0</v>
          </cell>
          <cell r="D61">
            <v>0</v>
          </cell>
          <cell r="E61">
            <v>0</v>
          </cell>
          <cell r="F61">
            <v>0</v>
          </cell>
        </row>
        <row r="62">
          <cell r="A62" t="str">
            <v>Obligationer,likv.,m.v.</v>
          </cell>
          <cell r="B62">
            <v>28085.53214799974</v>
          </cell>
          <cell r="C62">
            <v>47144.962</v>
          </cell>
          <cell r="D62">
            <v>4396.5482168977996</v>
          </cell>
          <cell r="E62">
            <v>12.413675841733259</v>
          </cell>
          <cell r="F62">
            <v>0</v>
          </cell>
        </row>
        <row r="63">
          <cell r="A63" t="str">
            <v>Ejendomme</v>
          </cell>
          <cell r="B63">
            <v>4148.2137170399992</v>
          </cell>
          <cell r="C63">
            <v>0</v>
          </cell>
          <cell r="D63">
            <v>0</v>
          </cell>
          <cell r="E63">
            <v>0</v>
          </cell>
          <cell r="F63">
            <v>0</v>
          </cell>
        </row>
        <row r="64">
          <cell r="A64" t="str">
            <v>I alt (eksl. Unit Link)</v>
          </cell>
          <cell r="B64">
            <v>46118.905912718481</v>
          </cell>
          <cell r="C64">
            <v>47144.962</v>
          </cell>
          <cell r="D64">
            <v>4396.5482168977996</v>
          </cell>
          <cell r="E64">
            <v>9.8946344549301504</v>
          </cell>
          <cell r="F64">
            <v>0</v>
          </cell>
        </row>
        <row r="65">
          <cell r="A65" t="str">
            <v>Unit Link Nordea Funds</v>
          </cell>
          <cell r="B65">
            <v>18166.80011728</v>
          </cell>
          <cell r="C65">
            <v>23790.685999999998</v>
          </cell>
          <cell r="D65">
            <v>2037.7753912952003</v>
          </cell>
          <cell r="E65">
            <v>10.209369528165233</v>
          </cell>
        </row>
        <row r="66">
          <cell r="A66" t="str">
            <v>Unit link Other Funds</v>
          </cell>
          <cell r="B66">
            <v>74.921726359999994</v>
          </cell>
          <cell r="C66">
            <v>0</v>
          </cell>
          <cell r="D66">
            <v>0</v>
          </cell>
          <cell r="E66">
            <v>0</v>
          </cell>
        </row>
        <row r="67">
          <cell r="A67" t="str">
            <v>Unit link Total</v>
          </cell>
          <cell r="B67">
            <v>18241.72184364</v>
          </cell>
          <cell r="C67">
            <v>23790.685999999998</v>
          </cell>
          <cell r="D67">
            <v>2037.7753912952003</v>
          </cell>
          <cell r="E67">
            <v>10.190244372033128</v>
          </cell>
        </row>
        <row r="68">
          <cell r="A68" t="str">
            <v>I alt (inkl. Unit Link)</v>
          </cell>
          <cell r="B68">
            <v>64360.627756358481</v>
          </cell>
          <cell r="C68">
            <v>70935.648000000001</v>
          </cell>
          <cell r="D68">
            <v>6434.3236081929999</v>
          </cell>
          <cell r="E68">
            <v>9.9863823276475188</v>
          </cell>
        </row>
        <row r="70">
          <cell r="A70" t="str">
            <v>Andre selskaber 1)</v>
          </cell>
        </row>
        <row r="71">
          <cell r="A71" t="str">
            <v>Aktier</v>
          </cell>
          <cell r="B71">
            <v>4.5462406262300226</v>
          </cell>
          <cell r="C71">
            <v>0</v>
          </cell>
          <cell r="D71">
            <v>0</v>
          </cell>
          <cell r="E71">
            <v>0</v>
          </cell>
          <cell r="F71">
            <v>0</v>
          </cell>
        </row>
        <row r="72">
          <cell r="A72" t="str">
            <v>- Private Equity Funds</v>
          </cell>
          <cell r="B72">
            <v>0</v>
          </cell>
          <cell r="C72">
            <v>0</v>
          </cell>
          <cell r="D72">
            <v>0</v>
          </cell>
          <cell r="E72">
            <v>0</v>
          </cell>
        </row>
        <row r="73">
          <cell r="A73" t="str">
            <v>- Hedge Funds</v>
          </cell>
          <cell r="B73">
            <v>0</v>
          </cell>
          <cell r="C73">
            <v>0</v>
          </cell>
          <cell r="D73">
            <v>0</v>
          </cell>
          <cell r="E73">
            <v>0</v>
          </cell>
        </row>
        <row r="74">
          <cell r="A74" t="str">
            <v>- High Yield Bond Funds</v>
          </cell>
          <cell r="B74">
            <v>0</v>
          </cell>
          <cell r="C74">
            <v>0</v>
          </cell>
          <cell r="D74">
            <v>0</v>
          </cell>
          <cell r="E74">
            <v>0</v>
          </cell>
        </row>
        <row r="75">
          <cell r="A75" t="str">
            <v>- CDO</v>
          </cell>
          <cell r="B75">
            <v>0</v>
          </cell>
          <cell r="C75">
            <v>0</v>
          </cell>
          <cell r="D75">
            <v>0</v>
          </cell>
          <cell r="E75">
            <v>0</v>
          </cell>
        </row>
        <row r="76">
          <cell r="A76" t="str">
            <v>- Other equities, unlisted</v>
          </cell>
          <cell r="B76">
            <v>1.9470489919565442E-35</v>
          </cell>
          <cell r="C76">
            <v>0</v>
          </cell>
          <cell r="D76">
            <v>0</v>
          </cell>
          <cell r="E76">
            <v>0</v>
          </cell>
        </row>
        <row r="77">
          <cell r="A77" t="str">
            <v>Alternative investeringer</v>
          </cell>
          <cell r="B77">
            <v>1.9470489919565442E-35</v>
          </cell>
          <cell r="C77">
            <v>0</v>
          </cell>
          <cell r="D77">
            <v>0</v>
          </cell>
          <cell r="E77">
            <v>0</v>
          </cell>
          <cell r="F77">
            <v>0</v>
          </cell>
        </row>
        <row r="78">
          <cell r="A78" t="str">
            <v>Obligationer,likv.,m.v.</v>
          </cell>
          <cell r="B78">
            <v>699.83886673492111</v>
          </cell>
          <cell r="C78">
            <v>826.81450891997417</v>
          </cell>
          <cell r="D78">
            <v>59.558506169999994</v>
          </cell>
          <cell r="E78">
            <v>8.1192440119310501</v>
          </cell>
          <cell r="F78">
            <v>8.1158868402404245</v>
          </cell>
        </row>
        <row r="79">
          <cell r="A79" t="str">
            <v>Ejendomme</v>
          </cell>
          <cell r="B79">
            <v>0.42771604025906196</v>
          </cell>
          <cell r="C79">
            <v>0</v>
          </cell>
          <cell r="D79">
            <v>0</v>
          </cell>
          <cell r="E79">
            <v>0</v>
          </cell>
          <cell r="F79">
            <v>0</v>
          </cell>
        </row>
        <row r="80">
          <cell r="A80" t="str">
            <v>I alt (eksl. Unit Link)</v>
          </cell>
          <cell r="B80">
            <v>704.81282340141013</v>
          </cell>
          <cell r="C80">
            <v>826.81450891997417</v>
          </cell>
          <cell r="D80">
            <v>59.558506169999994</v>
          </cell>
          <cell r="E80">
            <v>8.0918099903944487</v>
          </cell>
          <cell r="F80">
            <v>8.0918099903944487</v>
          </cell>
        </row>
        <row r="81">
          <cell r="A81" t="str">
            <v>Unit Link Nordea Funds</v>
          </cell>
          <cell r="B81">
            <v>6870.4748603502157</v>
          </cell>
          <cell r="C81">
            <v>9942.486061940006</v>
          </cell>
          <cell r="D81">
            <v>904.87731393000013</v>
          </cell>
          <cell r="E81">
            <v>11.376320821628788</v>
          </cell>
        </row>
        <row r="82">
          <cell r="A82" t="str">
            <v>Unit link Other Funds</v>
          </cell>
          <cell r="B82">
            <v>1061.9956519466059</v>
          </cell>
          <cell r="C82">
            <v>0</v>
          </cell>
          <cell r="D82">
            <v>0</v>
          </cell>
          <cell r="E82">
            <v>0</v>
          </cell>
        </row>
        <row r="83">
          <cell r="A83" t="str">
            <v>Unit link Total</v>
          </cell>
          <cell r="B83">
            <v>7932.4705122968217</v>
          </cell>
          <cell r="C83">
            <v>9942.486061940006</v>
          </cell>
          <cell r="D83">
            <v>904.87731393000013</v>
          </cell>
          <cell r="E83">
            <v>10.664385240044416</v>
          </cell>
        </row>
        <row r="84">
          <cell r="A84" t="str">
            <v>I alt (inkl. Unit Link)</v>
          </cell>
          <cell r="B84">
            <v>8637.2833356982319</v>
          </cell>
          <cell r="C84">
            <v>10769.300570859979</v>
          </cell>
          <cell r="D84">
            <v>964.43582010000011</v>
          </cell>
          <cell r="E84">
            <v>10.459039972769448</v>
          </cell>
        </row>
        <row r="86">
          <cell r="A86" t="str">
            <v>I alt</v>
          </cell>
        </row>
        <row r="87">
          <cell r="A87" t="str">
            <v>Aktier</v>
          </cell>
          <cell r="B87">
            <v>36152.224602229595</v>
          </cell>
          <cell r="C87">
            <v>0</v>
          </cell>
          <cell r="D87">
            <v>0</v>
          </cell>
          <cell r="E87">
            <v>0</v>
          </cell>
          <cell r="F87">
            <v>-0.93998079473697826</v>
          </cell>
        </row>
        <row r="88">
          <cell r="A88" t="str">
            <v>- Private Equity Funds</v>
          </cell>
          <cell r="B88">
            <v>7169.7682619147454</v>
          </cell>
          <cell r="C88">
            <v>0</v>
          </cell>
          <cell r="D88">
            <v>0</v>
          </cell>
          <cell r="E88">
            <v>0</v>
          </cell>
        </row>
        <row r="89">
          <cell r="A89" t="str">
            <v>- Hedge Funds</v>
          </cell>
          <cell r="B89">
            <v>7133.9615215667</v>
          </cell>
          <cell r="C89">
            <v>0</v>
          </cell>
          <cell r="D89">
            <v>0</v>
          </cell>
          <cell r="E89">
            <v>0</v>
          </cell>
        </row>
        <row r="90">
          <cell r="A90" t="str">
            <v>- High Yield Bond Funds</v>
          </cell>
          <cell r="B90">
            <v>752.6822452363499</v>
          </cell>
          <cell r="C90">
            <v>0</v>
          </cell>
          <cell r="D90">
            <v>0</v>
          </cell>
          <cell r="E90">
            <v>0</v>
          </cell>
        </row>
        <row r="91">
          <cell r="A91" t="str">
            <v>- CDO</v>
          </cell>
          <cell r="B91">
            <v>1519.1184476377509</v>
          </cell>
          <cell r="C91">
            <v>0</v>
          </cell>
          <cell r="D91">
            <v>0</v>
          </cell>
          <cell r="E91">
            <v>0</v>
          </cell>
        </row>
        <row r="92">
          <cell r="A92" t="str">
            <v>- Other equities, unlisted</v>
          </cell>
          <cell r="B92">
            <v>160.91382363963012</v>
          </cell>
          <cell r="C92">
            <v>0</v>
          </cell>
          <cell r="D92">
            <v>0</v>
          </cell>
          <cell r="E92">
            <v>0</v>
          </cell>
        </row>
        <row r="93">
          <cell r="A93" t="str">
            <v>Alternative investeringer</v>
          </cell>
          <cell r="B93">
            <v>17477.444299995179</v>
          </cell>
          <cell r="C93">
            <v>0</v>
          </cell>
          <cell r="D93">
            <v>0</v>
          </cell>
          <cell r="E93">
            <v>0</v>
          </cell>
          <cell r="F93">
            <v>0</v>
          </cell>
        </row>
        <row r="94">
          <cell r="A94" t="str">
            <v>Obligationer,likv.,m.v.</v>
          </cell>
          <cell r="B94">
            <v>116585.03221422515</v>
          </cell>
          <cell r="C94">
            <v>215107.07760891999</v>
          </cell>
          <cell r="D94">
            <v>17776.591245625797</v>
          </cell>
          <cell r="E94">
            <v>11.325716757284802</v>
          </cell>
          <cell r="F94">
            <v>0.38045521223874373</v>
          </cell>
        </row>
        <row r="95">
          <cell r="A95" t="str">
            <v>Ejendomme</v>
          </cell>
          <cell r="B95">
            <v>22493.793511002787</v>
          </cell>
          <cell r="C95">
            <v>0</v>
          </cell>
          <cell r="D95">
            <v>0</v>
          </cell>
          <cell r="E95">
            <v>0</v>
          </cell>
          <cell r="F95" t="e">
            <v>#DIV/0!</v>
          </cell>
        </row>
        <row r="96">
          <cell r="A96" t="str">
            <v>I alt (eksl. Unit Link)</v>
          </cell>
          <cell r="B96">
            <v>192708.49462745272</v>
          </cell>
          <cell r="C96">
            <v>215107.07760891999</v>
          </cell>
          <cell r="D96">
            <v>17776.591245625797</v>
          </cell>
          <cell r="E96">
            <v>9.1152895541215244</v>
          </cell>
          <cell r="F96">
            <v>1.6702214326473779</v>
          </cell>
        </row>
        <row r="97">
          <cell r="A97" t="str">
            <v>Unit Link Nordea Funds</v>
          </cell>
          <cell r="B97">
            <v>46500.364529882812</v>
          </cell>
          <cell r="C97">
            <v>62937.990051940003</v>
          </cell>
          <cell r="D97">
            <v>5445.7352538676005</v>
          </cell>
          <cell r="E97">
            <v>10.473311065843463</v>
          </cell>
        </row>
        <row r="98">
          <cell r="A98" t="str">
            <v>Unit link Other Funds</v>
          </cell>
          <cell r="B98">
            <v>3325.3193981945446</v>
          </cell>
          <cell r="C98">
            <v>0</v>
          </cell>
          <cell r="D98">
            <v>0</v>
          </cell>
          <cell r="E98">
            <v>0</v>
          </cell>
        </row>
        <row r="99">
          <cell r="A99" t="str">
            <v>Unit link Total</v>
          </cell>
          <cell r="B99">
            <v>49825.683928077357</v>
          </cell>
          <cell r="C99">
            <v>62937.990051940003</v>
          </cell>
          <cell r="D99">
            <v>5445.7352538676005</v>
          </cell>
          <cell r="E99">
            <v>10.148788391778266</v>
          </cell>
        </row>
        <row r="100">
          <cell r="A100" t="str">
            <v>I alt (inkl. Unit Link)</v>
          </cell>
          <cell r="B100">
            <v>242534.17855553009</v>
          </cell>
          <cell r="C100">
            <v>278045.06766086002</v>
          </cell>
          <cell r="D100">
            <v>23222.3264994934</v>
          </cell>
          <cell r="E100">
            <v>9.3382943230032502</v>
          </cell>
        </row>
        <row r="102">
          <cell r="A102" t="str">
            <v>1) Polen, Luxembourg og Isle of Man</v>
          </cell>
        </row>
      </sheetData>
      <sheetData sheetId="10" refreshError="1"/>
      <sheetData sheetId="11" refreshError="1"/>
      <sheetData sheetId="12" refreshError="1"/>
      <sheetData sheetId="13" refreshError="1">
        <row r="3">
          <cell r="C3" t="str">
            <v>31-12-06</v>
          </cell>
          <cell r="G3" t="str">
            <v>Danske kroner</v>
          </cell>
          <cell r="I3">
            <v>8</v>
          </cell>
        </row>
        <row r="4">
          <cell r="G4" t="str">
            <v>Lokal valuta</v>
          </cell>
        </row>
        <row r="5">
          <cell r="C5" t="str">
            <v>31-01-07</v>
          </cell>
          <cell r="I5">
            <v>14</v>
          </cell>
        </row>
        <row r="6">
          <cell r="C6" t="str">
            <v>28-02-07</v>
          </cell>
          <cell r="G6">
            <v>1</v>
          </cell>
        </row>
        <row r="7">
          <cell r="C7" t="str">
            <v>31-03-07</v>
          </cell>
          <cell r="I7">
            <v>20</v>
          </cell>
        </row>
        <row r="8">
          <cell r="C8" t="str">
            <v>30-04-07</v>
          </cell>
        </row>
        <row r="9">
          <cell r="C9" t="str">
            <v>31-05-07</v>
          </cell>
          <cell r="G9">
            <v>2</v>
          </cell>
          <cell r="I9">
            <v>26</v>
          </cell>
        </row>
        <row r="10">
          <cell r="C10" t="str">
            <v>30-06-07</v>
          </cell>
        </row>
        <row r="11">
          <cell r="C11" t="str">
            <v>31-07-07</v>
          </cell>
          <cell r="G11">
            <v>16</v>
          </cell>
        </row>
        <row r="12">
          <cell r="C12" t="str">
            <v>31-08-07</v>
          </cell>
        </row>
        <row r="13">
          <cell r="C13" t="str">
            <v>30-09-07</v>
          </cell>
          <cell r="G13">
            <v>14</v>
          </cell>
        </row>
        <row r="14">
          <cell r="C14" t="str">
            <v>31-10-07</v>
          </cell>
        </row>
        <row r="15">
          <cell r="C15" t="str">
            <v>30-11-07</v>
          </cell>
          <cell r="G15" t="str">
            <v>N/A</v>
          </cell>
        </row>
        <row r="16">
          <cell r="C16" t="str">
            <v>31-12-07</v>
          </cell>
        </row>
        <row r="18">
          <cell r="G18">
            <v>2</v>
          </cell>
        </row>
        <row r="19">
          <cell r="C19">
            <v>7</v>
          </cell>
        </row>
        <row r="21">
          <cell r="C21" t="str">
            <v>31-07-07</v>
          </cell>
          <cell r="G21">
            <v>746</v>
          </cell>
        </row>
        <row r="23">
          <cell r="C23" t="str">
            <v>30-06-07</v>
          </cell>
          <cell r="G23">
            <v>746</v>
          </cell>
        </row>
        <row r="25">
          <cell r="C25" t="str">
            <v>30-04-07</v>
          </cell>
          <cell r="G25">
            <v>745.56399999999996</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7">
          <cell r="A7" t="str">
            <v>NOK</v>
          </cell>
          <cell r="B7">
            <v>89.22</v>
          </cell>
          <cell r="C7">
            <v>91.24</v>
          </cell>
          <cell r="D7">
            <v>91.66</v>
          </cell>
          <cell r="E7">
            <v>90.590667276951933</v>
          </cell>
          <cell r="F7">
            <v>91.707026302063937</v>
          </cell>
          <cell r="G7">
            <v>96</v>
          </cell>
          <cell r="H7">
            <v>96</v>
          </cell>
          <cell r="I7">
            <v>96</v>
          </cell>
          <cell r="J7">
            <v>96</v>
          </cell>
          <cell r="K7">
            <v>96</v>
          </cell>
          <cell r="L7">
            <v>96</v>
          </cell>
          <cell r="M7">
            <v>96</v>
          </cell>
          <cell r="N7">
            <v>96</v>
          </cell>
          <cell r="O7">
            <v>96</v>
          </cell>
          <cell r="P7">
            <v>96</v>
          </cell>
          <cell r="Q7">
            <v>96</v>
          </cell>
        </row>
        <row r="8">
          <cell r="A8" t="str">
            <v>EUR</v>
          </cell>
          <cell r="B8">
            <v>744.1</v>
          </cell>
          <cell r="C8">
            <v>743.26</v>
          </cell>
          <cell r="D8">
            <v>742.87</v>
          </cell>
          <cell r="E8">
            <v>745.56399999999996</v>
          </cell>
          <cell r="F8">
            <v>745.10096118024001</v>
          </cell>
          <cell r="G8">
            <v>746</v>
          </cell>
          <cell r="H8">
            <v>746</v>
          </cell>
          <cell r="I8">
            <v>746</v>
          </cell>
          <cell r="J8">
            <v>746</v>
          </cell>
          <cell r="K8">
            <v>746</v>
          </cell>
          <cell r="L8">
            <v>746</v>
          </cell>
          <cell r="M8">
            <v>746</v>
          </cell>
          <cell r="N8">
            <v>746</v>
          </cell>
          <cell r="O8">
            <v>746</v>
          </cell>
          <cell r="P8">
            <v>746</v>
          </cell>
          <cell r="Q8">
            <v>746</v>
          </cell>
        </row>
        <row r="9">
          <cell r="A9" t="str">
            <v>PLN</v>
          </cell>
          <cell r="B9">
            <v>169.91</v>
          </cell>
          <cell r="C9">
            <v>171.86</v>
          </cell>
          <cell r="D9">
            <v>176.56</v>
          </cell>
          <cell r="E9">
            <v>194.70489919565443</v>
          </cell>
          <cell r="F9">
            <v>193.0705610610238</v>
          </cell>
          <cell r="G9">
            <v>189</v>
          </cell>
          <cell r="H9">
            <v>189</v>
          </cell>
          <cell r="I9">
            <v>189</v>
          </cell>
          <cell r="J9">
            <v>189</v>
          </cell>
          <cell r="K9">
            <v>189</v>
          </cell>
          <cell r="L9">
            <v>189</v>
          </cell>
          <cell r="M9">
            <v>189</v>
          </cell>
          <cell r="N9">
            <v>189</v>
          </cell>
          <cell r="O9">
            <v>189</v>
          </cell>
          <cell r="P9">
            <v>189</v>
          </cell>
          <cell r="Q9">
            <v>189</v>
          </cell>
        </row>
        <row r="10">
          <cell r="A10" t="str">
            <v>SEK</v>
          </cell>
          <cell r="B10">
            <v>82.15</v>
          </cell>
          <cell r="C10">
            <v>82.1</v>
          </cell>
          <cell r="D10">
            <v>83.25</v>
          </cell>
          <cell r="E10">
            <v>82.479468468499363</v>
          </cell>
          <cell r="F10">
            <v>79.748155875121086</v>
          </cell>
          <cell r="G10">
            <v>83</v>
          </cell>
          <cell r="H10">
            <v>83</v>
          </cell>
          <cell r="I10">
            <v>83</v>
          </cell>
          <cell r="J10">
            <v>83</v>
          </cell>
          <cell r="K10">
            <v>83</v>
          </cell>
          <cell r="L10">
            <v>83</v>
          </cell>
          <cell r="M10">
            <v>83</v>
          </cell>
          <cell r="N10">
            <v>83</v>
          </cell>
          <cell r="O10">
            <v>83</v>
          </cell>
          <cell r="P10">
            <v>83</v>
          </cell>
          <cell r="Q10">
            <v>83</v>
          </cell>
        </row>
      </sheetData>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Beholdningsdata"/>
    </sheetNames>
    <sheetDataSet>
      <sheetData sheetId="0"/>
      <sheetData sheetId="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Input Sheet"/>
      <sheetName val="Raw Data Sheet"/>
    </sheetNames>
    <sheetDataSet>
      <sheetData sheetId="0"/>
      <sheetData sheetId="1" refreshError="1">
        <row r="1">
          <cell r="A1">
            <v>36891</v>
          </cell>
        </row>
      </sheetData>
      <sheetData sheetId="2" refreshError="1">
        <row r="37">
          <cell r="A37" t="str">
            <v>Dec 2000</v>
          </cell>
        </row>
        <row r="39">
          <cell r="A39" t="str">
            <v>Jan–Dec 2000</v>
          </cell>
        </row>
      </sheetData>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Market share comparison"/>
      <sheetName val="NB Denmark"/>
      <sheetName val="NB Finland"/>
      <sheetName val="NB Norway"/>
      <sheetName val="NB Sweden"/>
      <sheetName val="CRU values"/>
      <sheetName val="NB 5 quarters"/>
      <sheetName val="Margins 1 - IR"/>
      <sheetName val="Volumes - IR"/>
      <sheetName val="Volumes 2 - IR"/>
      <sheetName val="Not sent =&gt;"/>
      <sheetName val="NB 2 Total"/>
      <sheetName val="NB 3"/>
      <sheetName val="NB QoQ values"/>
      <sheetName val="NB 2 New"/>
      <sheetName val="NB page"/>
      <sheetName val="NB 2"/>
      <sheetName val="NB total"/>
    </sheetNames>
    <sheetDataSet>
      <sheetData sheetId="0">
        <row r="4">
          <cell r="B4" t="str">
            <v>Interim figures</v>
          </cell>
          <cell r="C4" t="str">
            <v>Nordic Banking_EURO</v>
          </cell>
        </row>
        <row r="5">
          <cell r="B5" t="str">
            <v>market shares mar</v>
          </cell>
        </row>
        <row r="17">
          <cell r="C17" t="str">
            <v>Denmark</v>
          </cell>
        </row>
        <row r="18">
          <cell r="C18" t="str">
            <v>Finland</v>
          </cell>
        </row>
        <row r="19">
          <cell r="C19" t="str">
            <v>Norway</v>
          </cell>
        </row>
        <row r="20">
          <cell r="C20" t="str">
            <v>Sweden</v>
          </cell>
        </row>
        <row r="21">
          <cell r="C21" t="str">
            <v>DK_DKK_values</v>
          </cell>
        </row>
        <row r="22">
          <cell r="C22" t="str">
            <v>NO_NOK_values</v>
          </cell>
        </row>
        <row r="23">
          <cell r="C23" t="str">
            <v>SE_SEK_values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og"/>
      <sheetName val="QoQ comparison 2"/>
      <sheetName val="CRU values"/>
      <sheetName val="5 quarters"/>
      <sheetName val="NB 3"/>
      <sheetName val="NB 2 New"/>
      <sheetName val="NB 2 Denmark"/>
      <sheetName val="NB 2 Finland"/>
      <sheetName val="NB 2 Norway"/>
      <sheetName val="NB 2 Sweden"/>
      <sheetName val="Margins 1 - IR"/>
      <sheetName val="Volumes - IR"/>
      <sheetName val="Volumes 2 - IR"/>
      <sheetName val="Not sent =&gt;"/>
      <sheetName val="NB QoQ values"/>
      <sheetName val="NB page"/>
      <sheetName val="NB 2"/>
    </sheetNames>
    <sheetDataSet>
      <sheetData sheetId="0">
        <row r="4">
          <cell r="B4" t="str">
            <v>Interim figures</v>
          </cell>
          <cell r="F4">
            <v>61</v>
          </cell>
          <cell r="G4">
            <v>41</v>
          </cell>
        </row>
        <row r="10">
          <cell r="C10" t="str">
            <v>Margins</v>
          </cell>
        </row>
        <row r="11">
          <cell r="C11" t="str">
            <v>Nordic Banking_EURO_values</v>
          </cell>
        </row>
        <row r="12">
          <cell r="C12" t="str">
            <v>DK_Euro_values</v>
          </cell>
        </row>
        <row r="13">
          <cell r="C13" t="str">
            <v>FI_Euro_values</v>
          </cell>
        </row>
        <row r="14">
          <cell r="C14" t="str">
            <v>NO_Euro_values</v>
          </cell>
        </row>
        <row r="15">
          <cell r="C15" t="str">
            <v>SE_Euro_values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ffic light"/>
      <sheetName val="Forecast"/>
      <sheetName val="Overview P&amp;L all BU"/>
      <sheetName val="EFD BC Budget02"/>
      <sheetName val="New AUM table"/>
      <sheetName val="new BAR layout"/>
      <sheetName val="BAR layout may"/>
      <sheetName val="External"/>
      <sheetName val="Transaction fees"/>
      <sheetName val="CRU"/>
      <sheetName val="Afstem CRU"/>
      <sheetName val="CRU overview sidste mån"/>
      <sheetName val="PRU"/>
      <sheetName val="Afstem PRU"/>
      <sheetName val="PRU overview sidste mån"/>
      <sheetName val="IF01"/>
      <sheetName val="IF02"/>
      <sheetName val="IF03"/>
      <sheetName val="IF04"/>
      <sheetName val="IF05"/>
      <sheetName val="IF06"/>
      <sheetName val="IF07"/>
      <sheetName val="Traditional Life03"/>
      <sheetName val="Traditional Life04"/>
      <sheetName val="Traditional Life05"/>
      <sheetName val="Traditional Life06"/>
      <sheetName val="Traditional Life07"/>
      <sheetName val="Unit linked03"/>
      <sheetName val="Unit linked04"/>
      <sheetName val="Unit linked05"/>
      <sheetName val="Unit linked06"/>
      <sheetName val="Unit linked07"/>
      <sheetName val="LifeCRU01"/>
      <sheetName val="LifeCRU02"/>
      <sheetName val="LifeCRU03"/>
      <sheetName val="LifeCRU04"/>
      <sheetName val="LifePRU01"/>
      <sheetName val="LifePRU02"/>
      <sheetName val="LifePRU03"/>
      <sheetName val="LifePRU04"/>
      <sheetName val="Life 2001"/>
      <sheetName val="IM01"/>
      <sheetName val="IM02"/>
      <sheetName val="IM03"/>
      <sheetName val="IM04"/>
      <sheetName val="IM05"/>
      <sheetName val="IM06"/>
      <sheetName val="IM07"/>
      <sheetName val="EPB excl EFD01"/>
      <sheetName val="EPB excl EFD02"/>
      <sheetName val="EPB excl EFD03"/>
      <sheetName val="EPB excl EFD04"/>
      <sheetName val="EPB excl EFD05"/>
      <sheetName val="EPB excl EFD06"/>
      <sheetName val="EPB excl EFD07"/>
      <sheetName val="EFD01"/>
      <sheetName val="EFD02"/>
      <sheetName val="EFD03"/>
      <sheetName val="EFD04"/>
      <sheetName val="EFD05"/>
      <sheetName val="EFD06"/>
      <sheetName val="EFD07"/>
      <sheetName val="EFD BC03"/>
      <sheetName val="EFD BC04"/>
      <sheetName val="EFD BC05"/>
      <sheetName val="EFD BC06"/>
      <sheetName val="EFD BC07"/>
      <sheetName val="TPB01"/>
      <sheetName val="TPB02"/>
      <sheetName val="TPB03"/>
      <sheetName val="TPB04"/>
      <sheetName val="TPB05"/>
      <sheetName val="TPB06"/>
      <sheetName val="TPB07"/>
      <sheetName val="PWM01"/>
      <sheetName val="PWM02"/>
      <sheetName val="PWM03"/>
      <sheetName val="PWM04"/>
      <sheetName val="PWM05"/>
      <sheetName val="PWM06"/>
      <sheetName val="PWM07"/>
      <sheetName val="BS02"/>
      <sheetName val="BS03"/>
      <sheetName val="BS04"/>
      <sheetName val="BS05"/>
      <sheetName val="BS06"/>
      <sheetName val="BS07"/>
      <sheetName val="Graf data til Business Unit"/>
      <sheetName val="Grafer European Private Banking"/>
      <sheetName val="Grafer Nordic Private Banking"/>
      <sheetName val="Grafer Investment Funds"/>
      <sheetName val="Grafer Investment Management"/>
      <sheetName val="Graf data01"/>
      <sheetName val="BAR layout"/>
    </sheetNames>
    <sheetDataSet>
      <sheetData sheetId="0" refreshError="1"/>
      <sheetData sheetId="1" refreshError="1">
        <row r="24">
          <cell r="D24">
            <v>-34.479999999999997</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refreshError="1"/>
      <sheetData sheetId="47" refreshError="1"/>
      <sheetData sheetId="48" refreshError="1"/>
      <sheetData sheetId="49" refreshError="1"/>
      <sheetData sheetId="50" refreshError="1"/>
      <sheetData sheetId="5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refreshError="1"/>
      <sheetData sheetId="75" refreshError="1"/>
      <sheetData sheetId="76" refreshError="1"/>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port"/>
      <sheetName val="Budget 2001"/>
      <sheetName val="Data"/>
      <sheetName val="Volumes"/>
    </sheetNames>
    <sheetDataSet>
      <sheetData sheetId="0" refreshError="1"/>
      <sheetData sheetId="1" refreshError="1">
        <row r="1">
          <cell r="J1">
            <v>8.6199999999999992</v>
          </cell>
        </row>
      </sheetData>
      <sheetData sheetId="2"/>
      <sheetData sheetId="3"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C 97-01 "/>
      <sheetName val="AUM 97-01"/>
      <sheetName val="KF 97-01"/>
      <sheetName val="PL 97-01"/>
    </sheetNames>
    <sheetDataSet>
      <sheetData sheetId="0"/>
      <sheetData sheetId="1"/>
      <sheetData sheetId="2"/>
      <sheetData sheetId="3"/>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amp;L"/>
      <sheetName val="IM"/>
      <sheetName val="Investment Funds"/>
      <sheetName val="LTS&amp;L"/>
      <sheetName val="NPB"/>
      <sheetName val="EPB"/>
      <sheetName val="Life &amp; Pensions"/>
      <sheetName val="Faktabokse, Liv"/>
      <sheetName val="AuM"/>
      <sheetName val="net flows"/>
      <sheetName val="Life flows"/>
      <sheetName val="inflow table"/>
      <sheetName val="net flows old table"/>
      <sheetName val="AuM geografisk"/>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ish"/>
      <sheetName val="Danish new"/>
      <sheetName val="Danish"/>
    </sheetNames>
    <sheetDataSet>
      <sheetData sheetId="0" refreshError="1">
        <row r="162">
          <cell r="B162" t="str">
            <v>Assets, EURm</v>
          </cell>
          <cell r="F162" t="str">
            <v>Note</v>
          </cell>
          <cell r="G162">
            <v>2005</v>
          </cell>
          <cell r="H162">
            <v>2004</v>
          </cell>
          <cell r="I162">
            <v>2004</v>
          </cell>
        </row>
        <row r="163">
          <cell r="B163" t="str">
            <v xml:space="preserve">Cash and balances with central banks </v>
          </cell>
          <cell r="E163" t="str">
            <v xml:space="preserve"> </v>
          </cell>
          <cell r="G163" t="str">
            <v xml:space="preserve"> </v>
          </cell>
        </row>
        <row r="164">
          <cell r="B164" t="str">
            <v>Treasury bills and other eligible bills</v>
          </cell>
        </row>
        <row r="165">
          <cell r="B165" t="str">
            <v>Loans and receivables to credit institutions</v>
          </cell>
          <cell r="F165">
            <v>5</v>
          </cell>
        </row>
        <row r="166">
          <cell r="B166" t="str">
            <v>Loans and receivables to the public</v>
          </cell>
          <cell r="F166">
            <v>5</v>
          </cell>
        </row>
        <row r="167">
          <cell r="B167" t="str">
            <v>Reinsurance recoverables</v>
          </cell>
        </row>
        <row r="168">
          <cell r="B168" t="str">
            <v>Interest-bearing securities</v>
          </cell>
        </row>
        <row r="169">
          <cell r="B169" t="str">
            <v xml:space="preserve">Shares </v>
          </cell>
        </row>
        <row r="170">
          <cell r="B170" t="str">
            <v>Financial assets, customer bearing the risk*</v>
          </cell>
          <cell r="F170" t="str">
            <v xml:space="preserve"> </v>
          </cell>
        </row>
        <row r="171">
          <cell r="B171" t="str">
            <v xml:space="preserve">Derivatives </v>
          </cell>
          <cell r="F171">
            <v>6</v>
          </cell>
        </row>
        <row r="172">
          <cell r="B172" t="str">
            <v>Fair value changes of the hedged item in portfolio hedge of interest rate risk</v>
          </cell>
        </row>
        <row r="173">
          <cell r="B173" t="str">
            <v>Shares in associated undertakings</v>
          </cell>
        </row>
        <row r="174">
          <cell r="B174" t="str">
            <v>Intangible assets</v>
          </cell>
        </row>
        <row r="175">
          <cell r="B175" t="str">
            <v>Tangible assets</v>
          </cell>
        </row>
        <row r="176">
          <cell r="B176" t="str">
            <v>Investment property</v>
          </cell>
        </row>
        <row r="177">
          <cell r="B177" t="str">
            <v>Deferred tax assets</v>
          </cell>
        </row>
        <row r="178">
          <cell r="B178" t="str">
            <v>Retirement benefit assets</v>
          </cell>
        </row>
        <row r="179">
          <cell r="B179" t="str">
            <v>Prepaid expenses and accrued income</v>
          </cell>
        </row>
        <row r="180">
          <cell r="B180" t="str">
            <v>Other assets</v>
          </cell>
        </row>
        <row r="181">
          <cell r="B181" t="str">
            <v>Total assets</v>
          </cell>
          <cell r="G181">
            <v>0</v>
          </cell>
          <cell r="H181">
            <v>0</v>
          </cell>
          <cell r="I181">
            <v>0</v>
          </cell>
        </row>
        <row r="183">
          <cell r="B183" t="str">
            <v>* Including assets in Life insurance</v>
          </cell>
        </row>
        <row r="185">
          <cell r="B185" t="str">
            <v>Liabilities, EURm</v>
          </cell>
        </row>
        <row r="186">
          <cell r="B186" t="str">
            <v>Deposits by credit institutions</v>
          </cell>
        </row>
        <row r="187">
          <cell r="B187" t="str">
            <v>Deposits and borrowings from the public</v>
          </cell>
        </row>
        <row r="188">
          <cell r="B188" t="str">
            <v>Liabilities to policyholders</v>
          </cell>
        </row>
        <row r="189">
          <cell r="B189" t="str">
            <v xml:space="preserve">  - Financial contracts</v>
          </cell>
        </row>
        <row r="190">
          <cell r="B190" t="str">
            <v xml:space="preserve">  - Insurance contracts</v>
          </cell>
        </row>
        <row r="191">
          <cell r="B191" t="str">
            <v xml:space="preserve">Debt securities in issue </v>
          </cell>
        </row>
        <row r="192">
          <cell r="B192" t="str">
            <v xml:space="preserve">Derivatives </v>
          </cell>
          <cell r="F192">
            <v>6</v>
          </cell>
        </row>
        <row r="193">
          <cell r="B193" t="str">
            <v>Fair value changes of the hedged item in portfolio hedge of interest rate risk</v>
          </cell>
        </row>
        <row r="194">
          <cell r="B194" t="str">
            <v>Current tax liabilities</v>
          </cell>
        </row>
        <row r="195">
          <cell r="B195" t="str">
            <v>Other liabilities</v>
          </cell>
        </row>
        <row r="196">
          <cell r="B196" t="str">
            <v>Accrued expenses and prepaid income</v>
          </cell>
        </row>
        <row r="197">
          <cell r="B197" t="str">
            <v>Deferred tax liabilities</v>
          </cell>
        </row>
        <row r="198">
          <cell r="B198" t="str">
            <v>Provisions</v>
          </cell>
        </row>
        <row r="199">
          <cell r="B199" t="str">
            <v>Retirement benefit obligations</v>
          </cell>
        </row>
        <row r="200">
          <cell r="B200" t="str">
            <v>Subordinated liabilities</v>
          </cell>
        </row>
        <row r="201">
          <cell r="B201" t="str">
            <v>Total liabilities</v>
          </cell>
        </row>
        <row r="203">
          <cell r="B203" t="str">
            <v>Equity, EURm</v>
          </cell>
        </row>
        <row r="205">
          <cell r="B205" t="str">
            <v>Minority interests</v>
          </cell>
        </row>
        <row r="206">
          <cell r="B206" t="str">
            <v>Revaluation reserves</v>
          </cell>
        </row>
        <row r="208">
          <cell r="B208" t="str">
            <v>Core equity</v>
          </cell>
        </row>
        <row r="209">
          <cell r="B209" t="str">
            <v>Share capital</v>
          </cell>
        </row>
        <row r="210">
          <cell r="B210" t="str">
            <v>Other reserves</v>
          </cell>
        </row>
        <row r="211">
          <cell r="B211" t="str">
            <v>Retained earnings</v>
          </cell>
        </row>
        <row r="212">
          <cell r="B212" t="str">
            <v>Total core equity</v>
          </cell>
        </row>
        <row r="213">
          <cell r="B213" t="str">
            <v>Total liabilities and equity</v>
          </cell>
        </row>
      </sheetData>
      <sheetData sheetId="1"/>
      <sheetData sheetId="2"/>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öttöpohja"/>
    </sheetNames>
    <sheetDataSet>
      <sheetData sheetId="0" refreshError="1">
        <row r="2">
          <cell r="U2">
            <v>97</v>
          </cell>
        </row>
        <row r="4">
          <cell r="F4">
            <v>9</v>
          </cell>
        </row>
      </sheetData>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Cover sheet"/>
      <sheetName val="Charts"/>
      <sheetName val="Summary"/>
      <sheetName val="P&amp;L"/>
      <sheetName val="BS"/>
      <sheetName val="P&amp;L Evol."/>
      <sheetName val="Chart data"/>
      <sheetName val="Budget PL"/>
      <sheetName val="Budget BS"/>
      <sheetName val="Last year PL"/>
      <sheetName val="Last year BS"/>
    </sheetNames>
    <sheetDataSet>
      <sheetData sheetId="0" refreshError="1">
        <row r="5">
          <cell r="C5">
            <v>3</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10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0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dule 8010"/>
      <sheetName val="Schedule 8015"/>
      <sheetName val="Schedule 8025"/>
      <sheetName val="Schedule 8030"/>
      <sheetName val="Schedule 8020"/>
    </sheetNames>
    <sheetDataSet>
      <sheetData sheetId="0" refreshError="1">
        <row r="82">
          <cell r="T82">
            <v>1</v>
          </cell>
          <cell r="U82" t="str">
            <v>Q3 2002</v>
          </cell>
        </row>
        <row r="83">
          <cell r="T83">
            <v>2</v>
          </cell>
          <cell r="U83" t="str">
            <v>Q4 2002</v>
          </cell>
        </row>
        <row r="84">
          <cell r="T84">
            <v>3</v>
          </cell>
          <cell r="U84" t="str">
            <v>Q1 2003</v>
          </cell>
        </row>
        <row r="85">
          <cell r="T85">
            <v>4</v>
          </cell>
          <cell r="U85" t="str">
            <v>Q2 2003</v>
          </cell>
        </row>
        <row r="86">
          <cell r="T86">
            <v>5</v>
          </cell>
          <cell r="U86" t="str">
            <v>Q3 2003</v>
          </cell>
        </row>
        <row r="96">
          <cell r="R96" t="str">
            <v>c</v>
          </cell>
          <cell r="S96" t="str">
            <v>Actual</v>
          </cell>
        </row>
        <row r="97">
          <cell r="R97" t="str">
            <v>d</v>
          </cell>
          <cell r="S97" t="str">
            <v>Budget</v>
          </cell>
        </row>
        <row r="98">
          <cell r="R98" t="str">
            <v>r</v>
          </cell>
          <cell r="S98" t="str">
            <v>Rolling ff</v>
          </cell>
        </row>
      </sheetData>
      <sheetData sheetId="1" refreshError="1"/>
      <sheetData sheetId="2" refreshError="1"/>
      <sheetData sheetId="3" refreshError="1"/>
      <sheetData sheetId="4" refreshError="1"/>
    </sheetDataSet>
  </externalBook>
</externalLink>
</file>

<file path=xl/externalLinks/externalLink1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let oversigt 31.03.2003"/>
      <sheetName val="Dansk 31.03.2003"/>
      <sheetName val="Norsk 31.03.2003"/>
      <sheetName val="Finsk 31.03.2003"/>
      <sheetName val="Svensk 31.03.2003"/>
      <sheetName val="Other 31.03.2003"/>
    </sheetNames>
    <sheetDataSet>
      <sheetData sheetId="0"/>
      <sheetData sheetId="1"/>
      <sheetData sheetId="2"/>
      <sheetData sheetId="3"/>
      <sheetData sheetId="4"/>
      <sheetData sheetId="5"/>
    </sheetDataSet>
  </externalBook>
</externalLink>
</file>

<file path=xl/externalLinks/externalLink1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_Settings"/>
      <sheetName val="_Export"/>
      <sheetName val="_Header"/>
      <sheetName val="_EntityMembers"/>
      <sheetName val="_CompanyCodes"/>
      <sheetName val="Changes"/>
      <sheetName val="Terminology"/>
      <sheetName val="Monthly Finance"/>
      <sheetName val="M01a"/>
      <sheetName val="M01b"/>
      <sheetName val="M01c"/>
      <sheetName val="M01d"/>
      <sheetName val="M LineDetail PL"/>
      <sheetName val="M09"/>
      <sheetName val="M19"/>
      <sheetName val="M23"/>
      <sheetName val="M24"/>
      <sheetName val="M42a"/>
      <sheetName val="M42b"/>
      <sheetName val="Quarterly Finance"/>
      <sheetName val="Q LineDetailBS"/>
      <sheetName val="Q05"/>
      <sheetName val="Q14"/>
      <sheetName val="Q20_23_24"/>
      <sheetName val="Q21"/>
      <sheetName val="Q26a"/>
      <sheetName val="Q26b"/>
      <sheetName val="Q27a"/>
      <sheetName val="Q27b"/>
      <sheetName val="Q43"/>
      <sheetName val="Q44"/>
      <sheetName val="Q45"/>
      <sheetName val="Q46"/>
      <sheetName val="Q48a"/>
      <sheetName val="Q48b"/>
      <sheetName val="Q53"/>
      <sheetName val="Quarterly Credit"/>
      <sheetName val="Q12"/>
      <sheetName val="Q17"/>
    </sheetNames>
    <sheetDataSet>
      <sheetData sheetId="0"/>
      <sheetData sheetId="1" refreshError="1">
        <row r="4">
          <cell r="B4" t="str">
            <v>-</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com.sap.ip.bi.xl.hiddensheet"/>
      <sheetName val="lending by country and industry"/>
      <sheetName val="Lending by industry"/>
      <sheetName val="Credit portfolio by BU Q2"/>
      <sheetName val="Credit portfolio by BU Q1"/>
      <sheetName val="Shipping oil and oil services"/>
      <sheetName val="Impaired Loans 1"/>
      <sheetName val="Impaired Loans 2"/>
    </sheetNames>
    <sheetDataSet>
      <sheetData sheetId="0"/>
      <sheetData sheetId="1"/>
      <sheetData sheetId="2"/>
      <sheetData sheetId="3"/>
      <sheetData sheetId="4"/>
      <sheetData sheetId="5">
        <row r="21">
          <cell r="A21" t="str">
            <v>Tankers (crude, product, chemical)</v>
          </cell>
          <cell r="B21">
            <v>0.25465486074191046</v>
          </cell>
        </row>
        <row r="22">
          <cell r="A22" t="str">
            <v>Dry Cargo</v>
          </cell>
          <cell r="B22">
            <v>0.11111612108832494</v>
          </cell>
        </row>
        <row r="23">
          <cell r="A23" t="str">
            <v>Gas Tankers</v>
          </cell>
          <cell r="B23">
            <v>0.15002552520913998</v>
          </cell>
        </row>
        <row r="24">
          <cell r="A24" t="str">
            <v>RoRo Vessels</v>
          </cell>
          <cell r="B24">
            <v>2.8921971076051406E-2</v>
          </cell>
        </row>
        <row r="25">
          <cell r="A25" t="str">
            <v>Container Ships</v>
          </cell>
          <cell r="B25">
            <v>2.8227667555197076E-3</v>
          </cell>
        </row>
        <row r="26">
          <cell r="A26" t="str">
            <v>Car Carriers</v>
          </cell>
          <cell r="B26">
            <v>5.0978128072563585E-2</v>
          </cell>
        </row>
        <row r="27">
          <cell r="A27" t="str">
            <v>Other Shipping</v>
          </cell>
          <cell r="B27">
            <v>4.0046461944108656E-3</v>
          </cell>
        </row>
        <row r="28">
          <cell r="A28" t="str">
            <v>Drilling Rigs</v>
          </cell>
          <cell r="B28">
            <v>8.5858121162525294E-2</v>
          </cell>
        </row>
        <row r="29">
          <cell r="A29" t="str">
            <v>Supply Vessels</v>
          </cell>
          <cell r="B29">
            <v>7.5460367400091363E-2</v>
          </cell>
        </row>
        <row r="30">
          <cell r="A30" t="str">
            <v>Floating Production</v>
          </cell>
          <cell r="B30">
            <v>1.6460324041035881E-2</v>
          </cell>
        </row>
        <row r="31">
          <cell r="A31" t="str">
            <v>Oil Services</v>
          </cell>
          <cell r="B31">
            <v>2.7546530888416135E-2</v>
          </cell>
        </row>
        <row r="32">
          <cell r="A32" t="str">
            <v>Cruise</v>
          </cell>
          <cell r="B32">
            <v>4.0868623159196538E-2</v>
          </cell>
        </row>
        <row r="33">
          <cell r="A33" t="str">
            <v>Ferries</v>
          </cell>
          <cell r="B33">
            <v>2.3470054757283594E-2</v>
          </cell>
        </row>
        <row r="34">
          <cell r="A34" t="str">
            <v>Other</v>
          </cell>
          <cell r="B34">
            <v>5.9682246658660842E-2</v>
          </cell>
        </row>
      </sheetData>
      <sheetData sheetId="6"/>
      <sheetData sheetId="7"/>
    </sheetDataSet>
  </externalBook>
</externalLink>
</file>

<file path=xl/externalLinks/externalLink1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000G RM_I03_EAD"/>
    </sheetNames>
    <sheetDataSet>
      <sheetData sheetId="0" refreshError="1"/>
    </sheetDataSet>
  </externalBook>
</externalLink>
</file>

<file path=xl/externalLinks/externalLink1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NTRL"/>
      <sheetName val="5000G RM_I03_EAD"/>
      <sheetName val="5000G RM_I03_BP_COUNT"/>
    </sheetNames>
    <sheetDataSet>
      <sheetData sheetId="0" refreshError="1"/>
      <sheetData sheetId="1">
        <row r="41">
          <cell r="A41" t="str">
            <v>-5 or more</v>
          </cell>
          <cell r="C41">
            <v>3.641263732941252E-3</v>
          </cell>
        </row>
        <row r="42">
          <cell r="A42">
            <v>-4</v>
          </cell>
          <cell r="C42">
            <v>2.0276380507692178E-3</v>
          </cell>
        </row>
        <row r="43">
          <cell r="A43">
            <v>-3</v>
          </cell>
          <cell r="C43">
            <v>6.1223505270295272E-3</v>
          </cell>
        </row>
        <row r="44">
          <cell r="A44">
            <v>-2</v>
          </cell>
          <cell r="C44">
            <v>1.3794902472865484E-2</v>
          </cell>
        </row>
        <row r="45">
          <cell r="A45">
            <v>-1</v>
          </cell>
          <cell r="C45">
            <v>4.6835941559846848E-2</v>
          </cell>
        </row>
        <row r="46">
          <cell r="A46">
            <v>0</v>
          </cell>
          <cell r="C46">
            <v>0.87015153396782752</v>
          </cell>
        </row>
        <row r="47">
          <cell r="A47">
            <v>1</v>
          </cell>
          <cell r="C47">
            <v>4.2115602260465623E-2</v>
          </cell>
        </row>
        <row r="48">
          <cell r="A48">
            <v>2</v>
          </cell>
          <cell r="C48">
            <v>7.7005653362472275E-3</v>
          </cell>
        </row>
        <row r="49">
          <cell r="A49">
            <v>3</v>
          </cell>
          <cell r="C49">
            <v>3.1044719012557403E-3</v>
          </cell>
        </row>
        <row r="50">
          <cell r="A50">
            <v>4</v>
          </cell>
          <cell r="C50">
            <v>1.5824183774148868E-3</v>
          </cell>
        </row>
        <row r="51">
          <cell r="A51" t="str">
            <v>5 or more</v>
          </cell>
          <cell r="C51">
            <v>2.9233118133368281E-3</v>
          </cell>
        </row>
      </sheetData>
      <sheetData sheetId="2" refreshError="1"/>
    </sheetDataSet>
  </externalBook>
</externalLink>
</file>

<file path=xl/externalLinks/externalLink1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com.sap.ip.bi.xl.hiddensheet"/>
      <sheetName val="Corporate Rating distribution"/>
      <sheetName val="Input"/>
    </sheetNames>
    <sheetDataSet>
      <sheetData sheetId="0" refreshError="1"/>
      <sheetData sheetId="1">
        <row r="2">
          <cell r="J2">
            <v>2.9999999999999997E-4</v>
          </cell>
        </row>
        <row r="3">
          <cell r="J3">
            <v>3.4000000000000002E-4</v>
          </cell>
        </row>
        <row r="4">
          <cell r="J4">
            <v>4.861E-4</v>
          </cell>
        </row>
        <row r="5">
          <cell r="J5">
            <v>7.6789999999999996E-4</v>
          </cell>
        </row>
        <row r="6">
          <cell r="J6">
            <v>1.2014E-3</v>
          </cell>
        </row>
        <row r="7">
          <cell r="J7">
            <v>1.7737E-3</v>
          </cell>
        </row>
        <row r="8">
          <cell r="J8">
            <v>3.0593999999999999E-3</v>
          </cell>
        </row>
        <row r="9">
          <cell r="J9">
            <v>3.9842000000000002E-3</v>
          </cell>
        </row>
        <row r="10">
          <cell r="J10">
            <v>6.7454999999999998E-3</v>
          </cell>
        </row>
        <row r="11">
          <cell r="J11">
            <v>1.03623E-2</v>
          </cell>
        </row>
        <row r="12">
          <cell r="J12">
            <v>1.6427899999999999E-2</v>
          </cell>
        </row>
        <row r="13">
          <cell r="J13">
            <v>2.90078E-2</v>
          </cell>
        </row>
        <row r="14">
          <cell r="J14">
            <v>8.6243500000000001E-2</v>
          </cell>
        </row>
        <row r="15">
          <cell r="C15" t="str">
            <v>06.2020</v>
          </cell>
          <cell r="D15" t="str">
            <v>03.2020</v>
          </cell>
          <cell r="J15">
            <v>9.9019200000000002E-2</v>
          </cell>
        </row>
        <row r="16">
          <cell r="B16" t="str">
            <v>6+</v>
          </cell>
          <cell r="C16">
            <v>4.772719414994394E-2</v>
          </cell>
          <cell r="D16">
            <v>4.7364965372881623E-2</v>
          </cell>
          <cell r="J16">
            <v>0.1144515</v>
          </cell>
        </row>
        <row r="17">
          <cell r="B17">
            <v>6</v>
          </cell>
          <cell r="C17">
            <v>5.7662057527087834E-2</v>
          </cell>
          <cell r="D17">
            <v>5.7929920919877989E-2</v>
          </cell>
          <cell r="J17">
            <v>0.1736685</v>
          </cell>
        </row>
        <row r="18">
          <cell r="B18" t="str">
            <v>6-</v>
          </cell>
          <cell r="C18">
            <v>4.163285496059365E-2</v>
          </cell>
          <cell r="D18">
            <v>4.0611583998758242E-2</v>
          </cell>
          <cell r="J18">
            <v>0.22260569999999999</v>
          </cell>
        </row>
        <row r="19">
          <cell r="B19" t="str">
            <v>5+</v>
          </cell>
          <cell r="C19">
            <v>5.6113544106697999E-2</v>
          </cell>
          <cell r="D19">
            <v>5.3047076131089069E-2</v>
          </cell>
          <cell r="J19">
            <v>0.29108810000000002</v>
          </cell>
        </row>
        <row r="20">
          <cell r="B20">
            <v>5</v>
          </cell>
          <cell r="C20">
            <v>0.12118387586802769</v>
          </cell>
          <cell r="D20">
            <v>0.12272136232542569</v>
          </cell>
        </row>
        <row r="21">
          <cell r="B21" t="str">
            <v>5-</v>
          </cell>
          <cell r="C21">
            <v>0.13389125174125147</v>
          </cell>
          <cell r="D21">
            <v>0.12935416043067693</v>
          </cell>
        </row>
        <row r="22">
          <cell r="B22" t="str">
            <v>4+</v>
          </cell>
          <cell r="C22">
            <v>0.14812371662831672</v>
          </cell>
          <cell r="D22">
            <v>0.15824496855919967</v>
          </cell>
        </row>
        <row r="23">
          <cell r="B23">
            <v>4</v>
          </cell>
          <cell r="C23">
            <v>0.15291117439858581</v>
          </cell>
          <cell r="D23">
            <v>0.15176835948920714</v>
          </cell>
        </row>
        <row r="24">
          <cell r="B24" t="str">
            <v>4-</v>
          </cell>
          <cell r="C24">
            <v>0.11510191373912966</v>
          </cell>
          <cell r="D24">
            <v>0.10782321178474562</v>
          </cell>
        </row>
        <row r="25">
          <cell r="B25" t="str">
            <v>3+</v>
          </cell>
          <cell r="C25">
            <v>4.4531914382774068E-2</v>
          </cell>
          <cell r="D25">
            <v>4.4527583966278698E-2</v>
          </cell>
        </row>
        <row r="26">
          <cell r="B26">
            <v>3</v>
          </cell>
          <cell r="C26">
            <v>2.6762922902870471E-2</v>
          </cell>
          <cell r="D26">
            <v>2.5903344677716742E-2</v>
          </cell>
        </row>
        <row r="27">
          <cell r="B27" t="str">
            <v>3-</v>
          </cell>
          <cell r="C27">
            <v>1.6431747058304278E-2</v>
          </cell>
          <cell r="D27">
            <v>1.5273839792523712E-2</v>
          </cell>
        </row>
        <row r="28">
          <cell r="B28" t="str">
            <v>2+</v>
          </cell>
          <cell r="C28">
            <v>5.5751036406791136E-3</v>
          </cell>
          <cell r="D28">
            <v>6.3630121246546099E-3</v>
          </cell>
        </row>
        <row r="29">
          <cell r="B29">
            <v>2</v>
          </cell>
          <cell r="C29">
            <v>3.1202283865090358E-3</v>
          </cell>
          <cell r="D29">
            <v>3.4652422319456128E-3</v>
          </cell>
        </row>
        <row r="30">
          <cell r="B30" t="str">
            <v>2-</v>
          </cell>
          <cell r="C30">
            <v>2.1720854405195352E-3</v>
          </cell>
          <cell r="D30">
            <v>2.6128123579799876E-3</v>
          </cell>
        </row>
        <row r="31">
          <cell r="B31" t="str">
            <v>1+</v>
          </cell>
          <cell r="C31">
            <v>2.4377479367790368E-3</v>
          </cell>
          <cell r="D31">
            <v>2.8438063502766982E-3</v>
          </cell>
        </row>
        <row r="32">
          <cell r="B32">
            <v>1</v>
          </cell>
          <cell r="C32">
            <v>6.9347978151062845E-4</v>
          </cell>
          <cell r="D32">
            <v>6.7073696037932512E-4</v>
          </cell>
        </row>
        <row r="33">
          <cell r="B33" t="str">
            <v>1-</v>
          </cell>
          <cell r="C33">
            <v>7.3689019452542357E-4</v>
          </cell>
          <cell r="D33">
            <v>8.6612975364493161E-4</v>
          </cell>
        </row>
      </sheetData>
      <sheetData sheetId="2" refreshError="1"/>
    </sheetDataSet>
  </externalBook>
</externalLink>
</file>

<file path=xl/externalLinks/externalLink1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st Due Carrying amounts"/>
      <sheetName val="Past Due Allowance"/>
    </sheetNames>
    <sheetDataSet>
      <sheetData sheetId="0" refreshError="1">
        <row r="22">
          <cell r="I22">
            <v>-361380.22126999998</v>
          </cell>
          <cell r="J22">
            <v>-531681.42252000002</v>
          </cell>
        </row>
        <row r="23">
          <cell r="I23">
            <v>-483651.13974999997</v>
          </cell>
          <cell r="J23">
            <v>-744993.13178000005</v>
          </cell>
        </row>
        <row r="24">
          <cell r="I24">
            <v>-160648.23871999999</v>
          </cell>
          <cell r="J24">
            <v>-220557.42152999999</v>
          </cell>
        </row>
        <row r="25">
          <cell r="I25">
            <v>-78724.983590000003</v>
          </cell>
          <cell r="J25">
            <v>-197163.41941999999</v>
          </cell>
        </row>
        <row r="34">
          <cell r="I34">
            <v>-1586943.83513</v>
          </cell>
          <cell r="J34">
            <v>-2492133.2829900002</v>
          </cell>
        </row>
      </sheetData>
      <sheetData sheetId="1" refreshError="1"/>
    </sheetDataSet>
  </externalBook>
</externalLink>
</file>

<file path=xl/externalLinks/externalLink1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com.sap.ip.bi.xl.hiddensheet"/>
      <sheetName val="lending amount by sector"/>
      <sheetName val="lending by country and industry"/>
      <sheetName val="Lending by industry"/>
      <sheetName val="Credit portfolio by BU Q2"/>
      <sheetName val="Credit portfolio by BU Q1"/>
      <sheetName val="Shipping oil and oil services"/>
      <sheetName val="Impaired Loans 1"/>
      <sheetName val="Impaired Loans 2"/>
    </sheetNames>
    <sheetDataSet>
      <sheetData sheetId="0" refreshError="1"/>
      <sheetData sheetId="1" refreshError="1"/>
      <sheetData sheetId="2" refreshError="1"/>
      <sheetData sheetId="3" refreshError="1">
        <row r="51">
          <cell r="K51">
            <v>327731.66186694999</v>
          </cell>
        </row>
        <row r="107">
          <cell r="K107">
            <v>324028.31441324</v>
          </cell>
        </row>
      </sheetData>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Nordea">
    <a:dk1>
      <a:sysClr val="windowText" lastClr="000000"/>
    </a:dk1>
    <a:lt1>
      <a:sysClr val="window" lastClr="FFFFFF"/>
    </a:lt1>
    <a:dk2>
      <a:srgbClr val="00005E"/>
    </a:dk2>
    <a:lt2>
      <a:srgbClr val="0000A0"/>
    </a:lt2>
    <a:accent1>
      <a:srgbClr val="0000A0"/>
    </a:accent1>
    <a:accent2>
      <a:srgbClr val="3399FF"/>
    </a:accent2>
    <a:accent3>
      <a:srgbClr val="99CCFF"/>
    </a:accent3>
    <a:accent4>
      <a:srgbClr val="FBD9CA"/>
    </a:accent4>
    <a:accent5>
      <a:srgbClr val="C9C7C7"/>
    </a:accent5>
    <a:accent6>
      <a:srgbClr val="474748"/>
    </a:accent6>
    <a:hlink>
      <a:srgbClr val="000000"/>
    </a:hlink>
    <a:folHlink>
      <a:srgbClr val="3399FF"/>
    </a:folHlink>
  </a:clrScheme>
  <a:fontScheme name="Nordea">
    <a:maj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Norde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9999" dist="19999" dir="5400000" rotWithShape="0">
            <a:srgbClr val="000000">
              <a:alpha val="37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tint val="99000"/>
        </a:scheme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Nordea">
    <a:dk1>
      <a:sysClr val="windowText" lastClr="000000"/>
    </a:dk1>
    <a:lt1>
      <a:sysClr val="window" lastClr="FFFFFF"/>
    </a:lt1>
    <a:dk2>
      <a:srgbClr val="00005E"/>
    </a:dk2>
    <a:lt2>
      <a:srgbClr val="0000A0"/>
    </a:lt2>
    <a:accent1>
      <a:srgbClr val="0000A0"/>
    </a:accent1>
    <a:accent2>
      <a:srgbClr val="3399FF"/>
    </a:accent2>
    <a:accent3>
      <a:srgbClr val="99CCFF"/>
    </a:accent3>
    <a:accent4>
      <a:srgbClr val="FBD9CA"/>
    </a:accent4>
    <a:accent5>
      <a:srgbClr val="C9C7C7"/>
    </a:accent5>
    <a:accent6>
      <a:srgbClr val="474748"/>
    </a:accent6>
    <a:hlink>
      <a:srgbClr val="000000"/>
    </a:hlink>
    <a:folHlink>
      <a:srgbClr val="3399FF"/>
    </a:folHlink>
  </a:clrScheme>
  <a:fontScheme name="Nordea">
    <a:maj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Norde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9999" dist="19999" dir="5400000" rotWithShape="0">
            <a:srgbClr val="000000">
              <a:alpha val="37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tint val="99000"/>
        </a:scheme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Nordea">
    <a:dk1>
      <a:sysClr val="windowText" lastClr="000000"/>
    </a:dk1>
    <a:lt1>
      <a:sysClr val="window" lastClr="FFFFFF"/>
    </a:lt1>
    <a:dk2>
      <a:srgbClr val="00005E"/>
    </a:dk2>
    <a:lt2>
      <a:srgbClr val="0000A0"/>
    </a:lt2>
    <a:accent1>
      <a:srgbClr val="0000A0"/>
    </a:accent1>
    <a:accent2>
      <a:srgbClr val="3399FF"/>
    </a:accent2>
    <a:accent3>
      <a:srgbClr val="99CCFF"/>
    </a:accent3>
    <a:accent4>
      <a:srgbClr val="FBD9CA"/>
    </a:accent4>
    <a:accent5>
      <a:srgbClr val="C9C7C7"/>
    </a:accent5>
    <a:accent6>
      <a:srgbClr val="474748"/>
    </a:accent6>
    <a:hlink>
      <a:srgbClr val="000000"/>
    </a:hlink>
    <a:folHlink>
      <a:srgbClr val="3399FF"/>
    </a:folHlink>
  </a:clrScheme>
  <a:fontScheme name="Nordea">
    <a:maj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Norde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9999" dist="19999" dir="5400000" rotWithShape="0">
            <a:srgbClr val="000000">
              <a:alpha val="37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tint val="99000"/>
        </a:scheme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8.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9.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10.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11.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12.bin"/><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13.bin"/><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14.bin"/><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customProperty" Target="../customProperty15.bin"/><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customProperty" Target="../customProperty16.bin"/><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7.bin"/><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8.bin"/><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customProperty" Target="../customProperty19.bin"/><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customProperty" Target="../customProperty20.bin"/><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customProperty" Target="../customProperty21.bin"/><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22.bin"/><Relationship Id="rId1" Type="http://schemas.openxmlformats.org/officeDocument/2006/relationships/printerSettings" Target="../printerSettings/printerSettings39.bin"/><Relationship Id="rId4" Type="http://schemas.openxmlformats.org/officeDocument/2006/relationships/vmlDrawing" Target="../drawings/vmlDrawing1.vml"/></Relationships>
</file>

<file path=xl/worksheets/_rels/sheet40.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customProperty" Target="../customProperty23.bin"/><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customProperty" Target="../customProperty24.bin"/><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customProperty" Target="../customProperty25.bin"/><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customProperty" Target="../customProperty26.bin"/><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customProperty" Target="../customProperty27.bin"/><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customProperty" Target="../customProperty28.bin"/><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customProperty" Target="../customProperty29.bin"/><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customProperty" Target="../customProperty30.bin"/><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customProperty" Target="../customProperty31.bin"/><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customProperty" Target="../customProperty32.bin"/><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customProperty" Target="../customProperty33.bin"/><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customProperty" Target="../customProperty34.bin"/><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customProperty" Target="../customProperty35.bin"/><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36.bin"/><Relationship Id="rId1" Type="http://schemas.openxmlformats.org/officeDocument/2006/relationships/printerSettings" Target="../printerSettings/printerSettings53.bin"/><Relationship Id="rId4" Type="http://schemas.openxmlformats.org/officeDocument/2006/relationships/vmlDrawing" Target="../drawings/vmlDrawing3.vml"/></Relationships>
</file>

<file path=xl/worksheets/_rels/sheet5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37.bin"/><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8" Type="http://schemas.openxmlformats.org/officeDocument/2006/relationships/oleObject" Target="../embeddings/oleObject2.bin"/><Relationship Id="rId13" Type="http://schemas.openxmlformats.org/officeDocument/2006/relationships/image" Target="../media/image15.emf"/><Relationship Id="rId3" Type="http://schemas.openxmlformats.org/officeDocument/2006/relationships/drawing" Target="../drawings/drawing18.xml"/><Relationship Id="rId7" Type="http://schemas.openxmlformats.org/officeDocument/2006/relationships/image" Target="../media/image12.emf"/><Relationship Id="rId12" Type="http://schemas.openxmlformats.org/officeDocument/2006/relationships/oleObject" Target="../embeddings/oleObject4.bin"/><Relationship Id="rId17" Type="http://schemas.openxmlformats.org/officeDocument/2006/relationships/image" Target="../media/image17.emf"/><Relationship Id="rId2" Type="http://schemas.openxmlformats.org/officeDocument/2006/relationships/customProperty" Target="../customProperty38.bin"/><Relationship Id="rId16" Type="http://schemas.openxmlformats.org/officeDocument/2006/relationships/oleObject" Target="../embeddings/oleObject6.bin"/><Relationship Id="rId1" Type="http://schemas.openxmlformats.org/officeDocument/2006/relationships/printerSettings" Target="../printerSettings/printerSettings56.bin"/><Relationship Id="rId6" Type="http://schemas.openxmlformats.org/officeDocument/2006/relationships/oleObject" Target="../embeddings/oleObject1.bin"/><Relationship Id="rId11" Type="http://schemas.openxmlformats.org/officeDocument/2006/relationships/image" Target="../media/image14.emf"/><Relationship Id="rId5" Type="http://schemas.openxmlformats.org/officeDocument/2006/relationships/vmlDrawing" Target="../drawings/vmlDrawing6.vml"/><Relationship Id="rId15" Type="http://schemas.openxmlformats.org/officeDocument/2006/relationships/image" Target="../media/image16.emf"/><Relationship Id="rId10" Type="http://schemas.openxmlformats.org/officeDocument/2006/relationships/oleObject" Target="../embeddings/oleObject3.bin"/><Relationship Id="rId4" Type="http://schemas.openxmlformats.org/officeDocument/2006/relationships/vmlDrawing" Target="../drawings/vmlDrawing5.vml"/><Relationship Id="rId9" Type="http://schemas.openxmlformats.org/officeDocument/2006/relationships/image" Target="../media/image13.emf"/><Relationship Id="rId14" Type="http://schemas.openxmlformats.org/officeDocument/2006/relationships/oleObject" Target="../embeddings/oleObject5.bin"/></Relationships>
</file>

<file path=xl/worksheets/_rels/sheet57.xml.rels><?xml version="1.0" encoding="UTF-8" standalone="yes"?>
<Relationships xmlns="http://schemas.openxmlformats.org/package/2006/relationships"><Relationship Id="rId3" Type="http://schemas.openxmlformats.org/officeDocument/2006/relationships/printerSettings" Target="../printerSettings/printerSettings57.bin"/><Relationship Id="rId2" Type="http://schemas.openxmlformats.org/officeDocument/2006/relationships/hyperlink" Target="mailto:mark.kandborg@nordea.com" TargetMode="External"/><Relationship Id="rId1" Type="http://schemas.openxmlformats.org/officeDocument/2006/relationships/hyperlink" Target="mailto:axel.malgerud@nordea.com" TargetMode="External"/><Relationship Id="rId6" Type="http://schemas.openxmlformats.org/officeDocument/2006/relationships/vmlDrawing" Target="../drawings/vmlDrawing7.vml"/><Relationship Id="rId5" Type="http://schemas.openxmlformats.org/officeDocument/2006/relationships/drawing" Target="../drawings/drawing19.xml"/><Relationship Id="rId4" Type="http://schemas.openxmlformats.org/officeDocument/2006/relationships/customProperty" Target="../customProperty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D10:H31"/>
  <sheetViews>
    <sheetView tabSelected="1" view="pageLayout" topLeftCell="A31" zoomScale="60" zoomScaleNormal="100" zoomScaleSheetLayoutView="100" zoomScalePageLayoutView="60" workbookViewId="0">
      <selection activeCell="B47" sqref="B47"/>
    </sheetView>
  </sheetViews>
  <sheetFormatPr defaultColWidth="9.109375" defaultRowHeight="14.4"/>
  <cols>
    <col min="1" max="8" width="9.109375" style="1"/>
    <col min="9" max="9" width="16.5546875" style="1" customWidth="1"/>
    <col min="10" max="10" width="6.5546875" style="1" customWidth="1"/>
    <col min="11" max="11" width="9.109375" style="1"/>
    <col min="12" max="22" width="0" style="1" hidden="1" customWidth="1"/>
    <col min="23" max="16384" width="9.109375" style="1"/>
  </cols>
  <sheetData>
    <row r="10" spans="4:8" ht="61.2">
      <c r="F10" s="1216"/>
    </row>
    <row r="12" spans="4:8" ht="61.2">
      <c r="D12" s="1637"/>
      <c r="E12" s="1216"/>
      <c r="F12" s="329"/>
      <c r="G12" s="329"/>
      <c r="H12" s="329"/>
    </row>
    <row r="31" spans="5:5">
      <c r="E31" s="1" t="s">
        <v>0</v>
      </c>
    </row>
  </sheetData>
  <printOptions horizontalCentered="1"/>
  <pageMargins left="0.25" right="0.25" top="0.75" bottom="0.75" header="0.3" footer="0.3"/>
  <pageSetup paperSize="9" scale="91" orientation="portrait" r:id="rId1"/>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BE0C9-BBB5-4603-B045-063F99AF8182}">
  <dimension ref="A1:E57"/>
  <sheetViews>
    <sheetView view="pageLayout" topLeftCell="A35" zoomScale="70" zoomScaleNormal="100" zoomScaleSheetLayoutView="100" zoomScalePageLayoutView="70" workbookViewId="0">
      <selection activeCell="C57" sqref="C57"/>
    </sheetView>
  </sheetViews>
  <sheetFormatPr defaultColWidth="9.109375" defaultRowHeight="10.199999999999999"/>
  <cols>
    <col min="1" max="1" width="52.6640625" style="359" customWidth="1"/>
    <col min="2" max="2" width="11" style="359" customWidth="1"/>
    <col min="3" max="3" width="39" style="359" customWidth="1"/>
    <col min="4" max="4" width="57.109375" style="359" customWidth="1"/>
    <col min="5" max="5" width="6.5546875" style="359" customWidth="1"/>
    <col min="6" max="6" width="6.44140625" style="359" customWidth="1"/>
    <col min="7" max="16384" width="9.109375" style="359"/>
  </cols>
  <sheetData>
    <row r="1" spans="1:3" ht="13.5" customHeight="1">
      <c r="A1" s="31" t="s">
        <v>58</v>
      </c>
    </row>
    <row r="2" spans="1:3" ht="13.5" customHeight="1"/>
    <row r="3" spans="1:3" ht="13.5" customHeight="1">
      <c r="A3" s="28" t="s">
        <v>1089</v>
      </c>
      <c r="B3" s="30"/>
      <c r="C3" s="30"/>
    </row>
    <row r="4" spans="1:3" ht="13.5" customHeight="1">
      <c r="A4" s="30" t="s">
        <v>1097</v>
      </c>
      <c r="B4" s="30">
        <v>2</v>
      </c>
      <c r="C4" s="30"/>
    </row>
    <row r="5" spans="1:3" ht="13.5" customHeight="1">
      <c r="A5" s="30" t="s">
        <v>55</v>
      </c>
      <c r="B5" s="30">
        <v>2</v>
      </c>
      <c r="C5" s="30"/>
    </row>
    <row r="6" spans="1:3" ht="13.5" customHeight="1">
      <c r="A6" s="30"/>
      <c r="B6" s="30"/>
      <c r="C6" s="30"/>
    </row>
    <row r="7" spans="1:3" ht="13.5" customHeight="1">
      <c r="A7" s="28" t="s">
        <v>52</v>
      </c>
      <c r="B7" s="30"/>
      <c r="C7" s="30"/>
    </row>
    <row r="8" spans="1:3" ht="13.5" customHeight="1">
      <c r="A8" s="30" t="s">
        <v>1102</v>
      </c>
      <c r="B8" s="30">
        <v>4</v>
      </c>
      <c r="C8" s="30"/>
    </row>
    <row r="9" spans="1:3" ht="13.5" customHeight="1">
      <c r="A9" s="30" t="s">
        <v>50</v>
      </c>
      <c r="B9" s="30">
        <v>4</v>
      </c>
      <c r="C9" s="30"/>
    </row>
    <row r="10" spans="1:3" ht="13.5" customHeight="1">
      <c r="A10" s="30" t="s">
        <v>701</v>
      </c>
      <c r="B10" s="30">
        <v>5</v>
      </c>
      <c r="C10" s="30"/>
    </row>
    <row r="11" spans="1:3" ht="13.5" customHeight="1">
      <c r="A11" s="30" t="s">
        <v>47</v>
      </c>
      <c r="B11" s="30">
        <v>6</v>
      </c>
      <c r="C11" s="30"/>
    </row>
    <row r="12" spans="1:3" ht="13.5" customHeight="1">
      <c r="A12" s="30" t="s">
        <v>45</v>
      </c>
      <c r="B12" s="30">
        <v>7</v>
      </c>
      <c r="C12" s="30"/>
    </row>
    <row r="13" spans="1:3" ht="13.5" customHeight="1">
      <c r="A13" s="30" t="s">
        <v>44</v>
      </c>
      <c r="B13" s="30">
        <v>8</v>
      </c>
      <c r="C13" s="30"/>
    </row>
    <row r="14" spans="1:3" ht="13.5" customHeight="1">
      <c r="A14" s="30" t="s">
        <v>43</v>
      </c>
      <c r="B14" s="30">
        <v>9</v>
      </c>
      <c r="C14" s="30"/>
    </row>
    <row r="15" spans="1:3" ht="13.5" customHeight="1">
      <c r="A15" s="30" t="s">
        <v>642</v>
      </c>
      <c r="B15" s="30">
        <v>10</v>
      </c>
      <c r="C15" s="30"/>
    </row>
    <row r="16" spans="1:3" ht="13.5" customHeight="1">
      <c r="A16" s="30" t="s">
        <v>42</v>
      </c>
      <c r="B16" s="30">
        <v>10</v>
      </c>
      <c r="C16" s="30"/>
    </row>
    <row r="17" spans="1:5" ht="13.5" customHeight="1">
      <c r="A17" s="30" t="s">
        <v>40</v>
      </c>
      <c r="B17" s="30">
        <v>11</v>
      </c>
      <c r="C17" s="30"/>
    </row>
    <row r="18" spans="1:5" ht="13.5" customHeight="1">
      <c r="A18" s="30"/>
    </row>
    <row r="19" spans="1:5" ht="13.5" customHeight="1">
      <c r="A19" s="28" t="s">
        <v>38</v>
      </c>
      <c r="B19" s="30"/>
      <c r="C19" s="30"/>
    </row>
    <row r="20" spans="1:5" ht="13.5" customHeight="1">
      <c r="A20" s="28" t="s">
        <v>133</v>
      </c>
      <c r="B20" s="30"/>
      <c r="C20" s="30"/>
    </row>
    <row r="21" spans="1:5" ht="13.5" customHeight="1">
      <c r="A21" s="30" t="s">
        <v>544</v>
      </c>
      <c r="B21" s="30">
        <v>13</v>
      </c>
      <c r="C21" s="30"/>
    </row>
    <row r="22" spans="1:5" ht="13.5" customHeight="1">
      <c r="B22" s="30"/>
      <c r="C22" s="30"/>
      <c r="D22" s="30"/>
      <c r="E22" s="30"/>
    </row>
    <row r="23" spans="1:5" ht="13.5" customHeight="1">
      <c r="A23" s="28" t="s">
        <v>1026</v>
      </c>
      <c r="D23" s="30"/>
      <c r="E23" s="30"/>
    </row>
    <row r="24" spans="1:5" ht="13.5" customHeight="1">
      <c r="A24" s="30" t="s">
        <v>1090</v>
      </c>
      <c r="B24" s="30">
        <v>16</v>
      </c>
      <c r="C24" s="30"/>
      <c r="D24" s="30"/>
      <c r="E24" s="30"/>
    </row>
    <row r="25" spans="1:5" ht="13.5" customHeight="1">
      <c r="A25" s="30" t="s">
        <v>37</v>
      </c>
      <c r="B25" s="30">
        <v>18</v>
      </c>
      <c r="C25" s="30"/>
      <c r="D25" s="30"/>
      <c r="E25" s="30"/>
    </row>
    <row r="26" spans="1:5" ht="13.5" customHeight="1">
      <c r="B26" s="30"/>
      <c r="C26" s="30"/>
      <c r="D26" s="30"/>
      <c r="E26" s="30"/>
    </row>
    <row r="27" spans="1:5" ht="13.5" customHeight="1">
      <c r="A27" s="28" t="s">
        <v>1098</v>
      </c>
      <c r="B27" s="30"/>
      <c r="C27" s="30"/>
      <c r="D27" s="30"/>
      <c r="E27" s="30"/>
    </row>
    <row r="28" spans="1:5" ht="14.1" customHeight="1">
      <c r="A28" s="30" t="s">
        <v>1099</v>
      </c>
      <c r="B28" s="30">
        <v>20</v>
      </c>
      <c r="C28" s="30"/>
      <c r="D28" s="30"/>
      <c r="E28" s="30"/>
    </row>
    <row r="29" spans="1:5" ht="14.1" customHeight="1">
      <c r="A29" s="30"/>
      <c r="B29" s="30"/>
      <c r="C29" s="30"/>
      <c r="D29" s="30"/>
      <c r="E29" s="30"/>
    </row>
    <row r="30" spans="1:5" ht="14.1" customHeight="1">
      <c r="A30" s="28" t="s">
        <v>627</v>
      </c>
      <c r="B30" s="30"/>
      <c r="C30" s="30"/>
      <c r="D30" s="30"/>
      <c r="E30" s="30"/>
    </row>
    <row r="31" spans="1:5" ht="14.1" customHeight="1">
      <c r="A31" s="30" t="s">
        <v>628</v>
      </c>
      <c r="B31" s="30">
        <v>22</v>
      </c>
      <c r="C31" s="30"/>
      <c r="D31" s="30"/>
      <c r="E31" s="30"/>
    </row>
    <row r="32" spans="1:5" ht="14.1" customHeight="1">
      <c r="A32" s="30" t="s">
        <v>1232</v>
      </c>
      <c r="B32" s="30">
        <v>23</v>
      </c>
      <c r="C32" s="30"/>
      <c r="D32" s="30"/>
      <c r="E32" s="30"/>
    </row>
    <row r="33" spans="1:3" ht="13.2">
      <c r="A33" s="30" t="s">
        <v>1231</v>
      </c>
      <c r="B33" s="30">
        <v>24</v>
      </c>
      <c r="C33" s="30"/>
    </row>
    <row r="34" spans="1:3" ht="13.2">
      <c r="A34" s="30" t="s">
        <v>1230</v>
      </c>
      <c r="B34" s="30">
        <v>25</v>
      </c>
      <c r="C34" s="30"/>
    </row>
    <row r="35" spans="1:3" ht="13.2">
      <c r="A35" s="30" t="s">
        <v>36</v>
      </c>
      <c r="B35" s="30">
        <v>26</v>
      </c>
      <c r="C35" s="30"/>
    </row>
    <row r="36" spans="1:3" ht="13.2">
      <c r="A36" s="30" t="s">
        <v>35</v>
      </c>
      <c r="B36" s="30">
        <v>27</v>
      </c>
      <c r="C36" s="30"/>
    </row>
    <row r="37" spans="1:3" ht="13.2">
      <c r="A37" s="30" t="s">
        <v>34</v>
      </c>
      <c r="B37" s="30">
        <v>28</v>
      </c>
      <c r="C37" s="30"/>
    </row>
    <row r="39" spans="1:3" ht="13.2">
      <c r="A39" s="28" t="s">
        <v>57</v>
      </c>
      <c r="B39" s="30"/>
      <c r="C39" s="30"/>
    </row>
    <row r="40" spans="1:3" ht="13.2">
      <c r="A40" s="30" t="s">
        <v>1100</v>
      </c>
      <c r="B40" s="30">
        <v>30</v>
      </c>
      <c r="C40" s="30"/>
    </row>
    <row r="41" spans="1:3" ht="13.2">
      <c r="A41" s="231"/>
      <c r="B41" s="30"/>
      <c r="C41" s="30"/>
    </row>
    <row r="42" spans="1:3" ht="13.2">
      <c r="A42" s="28" t="s">
        <v>56</v>
      </c>
      <c r="B42" s="30"/>
      <c r="C42" s="30"/>
    </row>
    <row r="43" spans="1:3" ht="13.2">
      <c r="A43" s="30" t="s">
        <v>54</v>
      </c>
      <c r="B43" s="30">
        <v>32</v>
      </c>
      <c r="C43" s="30"/>
    </row>
    <row r="44" spans="1:3" ht="13.2">
      <c r="A44" s="30" t="s">
        <v>53</v>
      </c>
      <c r="B44" s="30">
        <v>43</v>
      </c>
      <c r="C44" s="30"/>
    </row>
    <row r="45" spans="1:3" ht="13.2">
      <c r="A45" s="30" t="s">
        <v>1101</v>
      </c>
      <c r="B45" s="30">
        <v>48</v>
      </c>
      <c r="C45" s="30"/>
    </row>
    <row r="46" spans="1:3" ht="13.2">
      <c r="A46" s="30" t="s">
        <v>51</v>
      </c>
      <c r="B46" s="30">
        <v>49</v>
      </c>
      <c r="C46" s="30"/>
    </row>
    <row r="47" spans="1:3" ht="13.2">
      <c r="A47" s="30" t="s">
        <v>49</v>
      </c>
      <c r="B47" s="30">
        <v>50</v>
      </c>
      <c r="C47" s="30"/>
    </row>
    <row r="48" spans="1:3" ht="13.2">
      <c r="A48" s="30" t="s">
        <v>48</v>
      </c>
      <c r="B48" s="30">
        <v>62</v>
      </c>
      <c r="C48" s="30"/>
    </row>
    <row r="49" spans="1:3" ht="13.2">
      <c r="A49" s="30" t="s">
        <v>46</v>
      </c>
      <c r="B49" s="30">
        <v>63</v>
      </c>
      <c r="C49" s="30"/>
    </row>
    <row r="50" spans="1:3" ht="13.2">
      <c r="A50" s="30" t="s">
        <v>1103</v>
      </c>
      <c r="B50" s="30">
        <v>64</v>
      </c>
      <c r="C50" s="30"/>
    </row>
    <row r="51" spans="1:3" ht="13.2">
      <c r="A51" s="30" t="s">
        <v>1104</v>
      </c>
      <c r="B51" s="30">
        <v>68</v>
      </c>
      <c r="C51" s="30"/>
    </row>
    <row r="52" spans="1:3" ht="13.2">
      <c r="B52" s="30"/>
      <c r="C52" s="30"/>
    </row>
    <row r="53" spans="1:3" ht="13.2">
      <c r="A53" s="28" t="s">
        <v>1105</v>
      </c>
      <c r="B53" s="30"/>
      <c r="C53" s="30"/>
    </row>
    <row r="54" spans="1:3" ht="13.2">
      <c r="A54" s="30" t="s">
        <v>41</v>
      </c>
      <c r="B54" s="30">
        <v>70</v>
      </c>
      <c r="C54" s="30"/>
    </row>
    <row r="55" spans="1:3" ht="13.2">
      <c r="A55" s="30" t="s">
        <v>39</v>
      </c>
      <c r="B55" s="30">
        <v>70</v>
      </c>
      <c r="C55" s="30"/>
    </row>
    <row r="56" spans="1:3" ht="13.2">
      <c r="A56" s="30"/>
      <c r="B56" s="30"/>
      <c r="C56" s="30"/>
    </row>
    <row r="57" spans="1:3" ht="13.2">
      <c r="A57" s="30" t="s">
        <v>1106</v>
      </c>
      <c r="B57" s="30">
        <v>73</v>
      </c>
      <c r="C57" s="30"/>
    </row>
  </sheetData>
  <printOptions horizontalCentered="1"/>
  <pageMargins left="0.70866141732283472" right="0.70866141732283472" top="0.74803149606299213" bottom="0.74803149606299213" header="0.31496062992125984" footer="0.31496062992125984"/>
  <pageSetup paperSize="9" scale="75" firstPageNumber="2" orientation="portrait" r:id="rId1"/>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4" tint="0.59999389629810485"/>
  </sheetPr>
  <dimension ref="A1:J68"/>
  <sheetViews>
    <sheetView showGridLines="0" view="pageLayout" topLeftCell="A49" zoomScale="80" zoomScaleNormal="100" zoomScaleSheetLayoutView="80" zoomScalePageLayoutView="80" workbookViewId="0">
      <selection activeCell="H19" sqref="H19"/>
    </sheetView>
  </sheetViews>
  <sheetFormatPr defaultColWidth="9.109375" defaultRowHeight="10.199999999999999"/>
  <cols>
    <col min="1" max="1" width="33.6640625" style="2" customWidth="1"/>
    <col min="2" max="2" width="18.88671875" style="2" bestFit="1" customWidth="1"/>
    <col min="3" max="3" width="6.6640625" style="2" customWidth="1"/>
    <col min="4" max="4" width="10.5546875" style="2" customWidth="1"/>
    <col min="5" max="7" width="6.6640625" style="2" customWidth="1"/>
    <col min="8" max="8" width="9" style="2" customWidth="1"/>
    <col min="9" max="9" width="8" style="2" customWidth="1"/>
    <col min="10" max="16384" width="9.109375" style="2"/>
  </cols>
  <sheetData>
    <row r="1" spans="1:9" ht="22.5" customHeight="1">
      <c r="A1" s="10" t="s">
        <v>1096</v>
      </c>
      <c r="B1" s="29"/>
      <c r="C1" s="29"/>
      <c r="D1" s="29"/>
      <c r="E1" s="29"/>
      <c r="F1" s="29"/>
      <c r="G1" s="29"/>
      <c r="H1" s="29"/>
      <c r="I1" s="29"/>
    </row>
    <row r="2" spans="1:9" ht="13.5" customHeight="1">
      <c r="A2" s="271" t="s">
        <v>1269</v>
      </c>
      <c r="B2" s="27" t="s">
        <v>33</v>
      </c>
      <c r="C2" s="26"/>
      <c r="D2" s="26" t="s">
        <v>32</v>
      </c>
      <c r="E2" s="26"/>
      <c r="F2" s="26" t="s">
        <v>31</v>
      </c>
      <c r="G2" s="26"/>
      <c r="H2" s="26" t="s">
        <v>1466</v>
      </c>
      <c r="I2" s="26"/>
    </row>
    <row r="3" spans="1:9" ht="12.75" customHeight="1" thickBot="1">
      <c r="A3" s="25"/>
      <c r="B3" s="24" t="s">
        <v>30</v>
      </c>
      <c r="C3" s="23" t="s">
        <v>29</v>
      </c>
      <c r="D3" s="23" t="s">
        <v>30</v>
      </c>
      <c r="E3" s="23" t="s">
        <v>29</v>
      </c>
      <c r="F3" s="23" t="s">
        <v>30</v>
      </c>
      <c r="G3" s="23" t="s">
        <v>29</v>
      </c>
      <c r="H3" s="23" t="s">
        <v>30</v>
      </c>
      <c r="I3" s="23" t="s">
        <v>29</v>
      </c>
    </row>
    <row r="4" spans="1:9" ht="16.5" customHeight="1">
      <c r="A4" s="1599" t="s">
        <v>618</v>
      </c>
      <c r="B4" s="17" t="s">
        <v>28</v>
      </c>
      <c r="C4" s="16" t="s">
        <v>27</v>
      </c>
      <c r="D4" s="16" t="s">
        <v>26</v>
      </c>
      <c r="E4" s="577" t="s">
        <v>1172</v>
      </c>
      <c r="F4" s="577" t="s">
        <v>1440</v>
      </c>
      <c r="G4" s="577" t="s">
        <v>1405</v>
      </c>
      <c r="H4" s="16" t="s">
        <v>24</v>
      </c>
      <c r="I4" s="577" t="s">
        <v>1467</v>
      </c>
    </row>
    <row r="5" spans="1:9" ht="20.100000000000001" customHeight="1">
      <c r="A5" s="358" t="s">
        <v>1437</v>
      </c>
      <c r="C5" s="16" t="s">
        <v>27</v>
      </c>
      <c r="D5" s="16"/>
      <c r="E5" s="577" t="s">
        <v>1172</v>
      </c>
      <c r="F5" s="16"/>
      <c r="G5" s="577" t="s">
        <v>1406</v>
      </c>
      <c r="H5" s="16"/>
      <c r="I5" s="16"/>
    </row>
    <row r="6" spans="1:9" ht="20.100000000000001" customHeight="1">
      <c r="A6" s="358" t="s">
        <v>1438</v>
      </c>
      <c r="B6" s="359"/>
      <c r="C6" s="261" t="s">
        <v>597</v>
      </c>
      <c r="E6" s="577" t="s">
        <v>1174</v>
      </c>
      <c r="G6" s="577" t="s">
        <v>1405</v>
      </c>
      <c r="H6" s="19"/>
      <c r="I6" s="18"/>
    </row>
    <row r="7" spans="1:9" s="470" customFormat="1" ht="20.100000000000001" customHeight="1">
      <c r="A7" s="358" t="s">
        <v>1439</v>
      </c>
      <c r="B7" s="17" t="s">
        <v>28</v>
      </c>
      <c r="C7" s="16"/>
      <c r="D7" s="16" t="s">
        <v>26</v>
      </c>
      <c r="E7" s="577"/>
      <c r="F7" s="16" t="s">
        <v>25</v>
      </c>
      <c r="G7" s="577"/>
      <c r="H7" s="16" t="s">
        <v>24</v>
      </c>
      <c r="I7" s="16"/>
    </row>
    <row r="8" spans="1:9" ht="20.100000000000001" customHeight="1">
      <c r="A8" s="451" t="s">
        <v>1173</v>
      </c>
      <c r="C8" s="261" t="s">
        <v>597</v>
      </c>
      <c r="E8" s="577" t="s">
        <v>1402</v>
      </c>
      <c r="G8" s="577" t="s">
        <v>1407</v>
      </c>
      <c r="H8" s="19"/>
    </row>
    <row r="9" spans="1:9" ht="20.100000000000001" customHeight="1">
      <c r="A9" s="22" t="s">
        <v>18</v>
      </c>
      <c r="B9" s="21"/>
      <c r="C9" s="16"/>
      <c r="D9" s="21"/>
      <c r="E9" s="577" t="s">
        <v>1403</v>
      </c>
      <c r="F9" s="16"/>
      <c r="G9" s="577" t="s">
        <v>1408</v>
      </c>
    </row>
    <row r="10" spans="1:9" ht="20.100000000000001" customHeight="1">
      <c r="A10" s="22" t="s">
        <v>546</v>
      </c>
      <c r="B10" s="20"/>
      <c r="C10" s="20"/>
      <c r="D10" s="20"/>
      <c r="E10" s="577" t="s">
        <v>1403</v>
      </c>
      <c r="F10" s="16"/>
      <c r="G10" s="577" t="s">
        <v>1408</v>
      </c>
    </row>
    <row r="11" spans="1:9" ht="20.100000000000001" customHeight="1">
      <c r="A11" s="451" t="s">
        <v>723</v>
      </c>
      <c r="B11" s="214"/>
      <c r="C11" s="214"/>
      <c r="D11" s="214"/>
      <c r="E11" s="577" t="s">
        <v>1403</v>
      </c>
      <c r="F11" s="16"/>
      <c r="G11" s="577" t="s">
        <v>1408</v>
      </c>
    </row>
    <row r="12" spans="1:9" ht="16.5" customHeight="1">
      <c r="A12" s="21" t="s">
        <v>23</v>
      </c>
      <c r="B12" s="16"/>
      <c r="C12" s="16" t="s">
        <v>19</v>
      </c>
      <c r="D12" s="16"/>
      <c r="E12" s="16"/>
      <c r="F12" s="16"/>
      <c r="G12" s="16"/>
      <c r="H12" s="16"/>
      <c r="I12" s="16"/>
    </row>
    <row r="13" spans="1:9" ht="20.100000000000001" customHeight="1">
      <c r="A13" s="21" t="s">
        <v>22</v>
      </c>
      <c r="B13" s="16"/>
      <c r="C13" s="577"/>
      <c r="D13" s="16"/>
      <c r="E13" s="16" t="s">
        <v>21</v>
      </c>
      <c r="F13" s="16"/>
      <c r="G13" s="16"/>
      <c r="H13" s="16"/>
      <c r="I13" s="16"/>
    </row>
    <row r="14" spans="1:9" ht="20.100000000000001" customHeight="1">
      <c r="A14" s="1599" t="s">
        <v>454</v>
      </c>
      <c r="B14" s="16"/>
      <c r="C14" s="16" t="s">
        <v>19</v>
      </c>
      <c r="D14" s="16"/>
      <c r="E14" s="16"/>
      <c r="F14" s="16"/>
      <c r="G14" s="16"/>
      <c r="H14" s="16"/>
      <c r="I14" s="16"/>
    </row>
    <row r="15" spans="1:9" ht="20.100000000000001" customHeight="1">
      <c r="A15" s="21" t="s">
        <v>20</v>
      </c>
      <c r="B15" s="16"/>
      <c r="C15" s="16" t="s">
        <v>19</v>
      </c>
      <c r="D15" s="16"/>
      <c r="E15" s="16"/>
      <c r="F15" s="16"/>
      <c r="G15" s="16"/>
      <c r="H15" s="16"/>
      <c r="I15" s="16"/>
    </row>
    <row r="16" spans="1:9" ht="20.100000000000001" customHeight="1">
      <c r="A16" s="1600" t="s">
        <v>1229</v>
      </c>
      <c r="D16" s="360" t="s">
        <v>702</v>
      </c>
      <c r="E16" s="359" t="s">
        <v>1404</v>
      </c>
    </row>
    <row r="17" spans="1:10" ht="20.100000000000001" customHeight="1">
      <c r="A17" s="1600" t="s">
        <v>1228</v>
      </c>
      <c r="E17" s="359" t="s">
        <v>21</v>
      </c>
    </row>
    <row r="18" spans="1:10" s="470" customFormat="1" ht="20.100000000000001" customHeight="1">
      <c r="A18" s="471" t="s">
        <v>527</v>
      </c>
      <c r="B18" s="471" t="s">
        <v>1410</v>
      </c>
      <c r="D18" s="471" t="s">
        <v>1441</v>
      </c>
      <c r="E18" s="16"/>
      <c r="F18" s="16"/>
      <c r="G18" s="16"/>
    </row>
    <row r="19" spans="1:10" ht="20.100000000000001" customHeight="1">
      <c r="A19" s="471" t="s">
        <v>1478</v>
      </c>
      <c r="B19" s="471" t="s">
        <v>1409</v>
      </c>
      <c r="D19" s="14"/>
      <c r="E19" s="14"/>
      <c r="F19" s="7"/>
      <c r="H19" s="9"/>
      <c r="I19" s="7"/>
    </row>
    <row r="20" spans="1:10" ht="19.2" customHeight="1">
      <c r="A20" s="15" t="s">
        <v>17</v>
      </c>
      <c r="B20" s="14"/>
      <c r="C20" s="14"/>
      <c r="D20" s="14"/>
      <c r="E20" s="14"/>
      <c r="F20" s="7"/>
      <c r="G20" s="7"/>
      <c r="H20" s="9"/>
      <c r="I20" s="7"/>
      <c r="J20" s="7"/>
    </row>
    <row r="21" spans="1:10" ht="30.6" customHeight="1" thickBot="1">
      <c r="A21" s="958" t="s">
        <v>1269</v>
      </c>
      <c r="B21" s="13" t="s">
        <v>16</v>
      </c>
      <c r="C21" s="13"/>
      <c r="D21" s="12" t="s">
        <v>1274</v>
      </c>
      <c r="E21" s="12"/>
      <c r="F21" s="7"/>
      <c r="G21" s="7"/>
      <c r="H21" s="9"/>
      <c r="I21" s="7"/>
      <c r="J21" s="7"/>
    </row>
    <row r="22" spans="1:10" ht="20.100000000000001" customHeight="1">
      <c r="A22" s="454" t="s">
        <v>15</v>
      </c>
      <c r="B22" s="273">
        <v>804.92285800000002</v>
      </c>
      <c r="C22" s="269"/>
      <c r="D22" s="325">
        <v>19.920317355375662</v>
      </c>
      <c r="E22" s="11"/>
      <c r="F22" s="7"/>
      <c r="G22" s="7"/>
      <c r="H22" s="9"/>
      <c r="I22" s="7"/>
      <c r="J22" s="7"/>
    </row>
    <row r="23" spans="1:10" ht="20.100000000000001" customHeight="1">
      <c r="A23" s="454" t="s">
        <v>644</v>
      </c>
      <c r="B23" s="273">
        <v>175.96197900000001</v>
      </c>
      <c r="C23" s="269"/>
      <c r="D23" s="326">
        <v>4.3547259582979168</v>
      </c>
      <c r="E23" s="8"/>
      <c r="F23" s="7"/>
      <c r="G23" s="7"/>
      <c r="H23" s="9"/>
      <c r="I23" s="7"/>
      <c r="J23" s="7"/>
    </row>
    <row r="24" spans="1:10" ht="20.100000000000001" customHeight="1">
      <c r="A24" s="454" t="s">
        <v>14</v>
      </c>
      <c r="B24" s="273">
        <v>158.21744699999999</v>
      </c>
      <c r="C24" s="269"/>
      <c r="D24" s="326">
        <v>3.9155823742271325</v>
      </c>
      <c r="E24" s="8"/>
      <c r="F24" s="7"/>
      <c r="G24" s="7"/>
      <c r="H24" s="9"/>
      <c r="I24" s="7"/>
      <c r="J24" s="7"/>
    </row>
    <row r="25" spans="1:10" ht="20.100000000000001" customHeight="1">
      <c r="A25" s="454" t="s">
        <v>13</v>
      </c>
      <c r="B25" s="273">
        <v>115.5</v>
      </c>
      <c r="C25" s="269"/>
      <c r="D25" s="326">
        <v>2.8584064071216737</v>
      </c>
      <c r="E25" s="8"/>
      <c r="F25" s="7"/>
      <c r="G25" s="7"/>
      <c r="H25" s="9"/>
      <c r="I25" s="7"/>
      <c r="J25" s="7"/>
    </row>
    <row r="26" spans="1:10" ht="20.100000000000001" customHeight="1">
      <c r="A26" s="454" t="s">
        <v>10</v>
      </c>
      <c r="B26" s="273">
        <v>107.52264599999999</v>
      </c>
      <c r="C26" s="269"/>
      <c r="D26" s="326">
        <v>2.6609819933945942</v>
      </c>
      <c r="E26" s="8"/>
      <c r="F26" s="7"/>
      <c r="G26" s="7"/>
      <c r="H26" s="9"/>
      <c r="I26" s="7"/>
      <c r="J26" s="7"/>
    </row>
    <row r="27" spans="1:10" ht="20.100000000000001" customHeight="1">
      <c r="A27" s="454" t="s">
        <v>11</v>
      </c>
      <c r="B27" s="273">
        <v>98.966510999999997</v>
      </c>
      <c r="C27" s="269"/>
      <c r="D27" s="326">
        <v>2.4492338453062996</v>
      </c>
      <c r="E27" s="8"/>
      <c r="F27" s="7"/>
      <c r="G27" s="7"/>
      <c r="H27" s="9"/>
      <c r="I27" s="7"/>
      <c r="J27" s="7"/>
    </row>
    <row r="28" spans="1:10" ht="20.100000000000001" customHeight="1">
      <c r="A28" s="454" t="s">
        <v>4</v>
      </c>
      <c r="B28" s="273">
        <v>60.221393999999997</v>
      </c>
      <c r="C28" s="269"/>
      <c r="D28" s="326">
        <v>1.4903655277523697</v>
      </c>
      <c r="E28" s="8"/>
      <c r="F28" s="7"/>
      <c r="G28" s="7"/>
      <c r="H28" s="9"/>
      <c r="I28" s="7"/>
      <c r="J28" s="7"/>
    </row>
    <row r="29" spans="1:10" ht="20.100000000000001" customHeight="1">
      <c r="A29" s="454" t="s">
        <v>12</v>
      </c>
      <c r="B29" s="273">
        <v>59.050640000000001</v>
      </c>
      <c r="C29" s="269"/>
      <c r="D29" s="326">
        <v>1.461391581996843</v>
      </c>
      <c r="E29" s="8"/>
      <c r="F29" s="7"/>
      <c r="G29" s="7"/>
      <c r="H29" s="9"/>
      <c r="I29" s="7"/>
      <c r="J29" s="7"/>
    </row>
    <row r="30" spans="1:10" ht="20.100000000000001" customHeight="1">
      <c r="A30" s="454" t="s">
        <v>6</v>
      </c>
      <c r="B30" s="273">
        <v>50.289451999999997</v>
      </c>
      <c r="C30" s="269"/>
      <c r="D30" s="326">
        <v>1.2445687602375572</v>
      </c>
      <c r="E30" s="8"/>
      <c r="F30" s="7"/>
      <c r="G30" s="7"/>
      <c r="H30" s="9"/>
      <c r="I30" s="7"/>
      <c r="J30" s="7"/>
    </row>
    <row r="31" spans="1:10" ht="20.100000000000001" customHeight="1">
      <c r="A31" s="454" t="s">
        <v>7</v>
      </c>
      <c r="B31" s="273">
        <v>40.136046999999998</v>
      </c>
      <c r="C31" s="269"/>
      <c r="D31" s="326">
        <v>0.99329120260897519</v>
      </c>
      <c r="E31" s="8"/>
      <c r="F31" s="7"/>
      <c r="G31" s="7"/>
      <c r="H31" s="9"/>
      <c r="I31" s="7"/>
      <c r="J31" s="7"/>
    </row>
    <row r="32" spans="1:10" ht="20.25" customHeight="1">
      <c r="A32" s="454" t="s">
        <v>704</v>
      </c>
      <c r="B32" s="273">
        <v>38.631129999999999</v>
      </c>
      <c r="C32" s="269"/>
      <c r="D32" s="326">
        <v>0.95604735503333604</v>
      </c>
      <c r="E32" s="8"/>
      <c r="F32" s="7"/>
      <c r="G32" s="7"/>
      <c r="H32" s="9"/>
      <c r="I32" s="7"/>
      <c r="J32" s="7"/>
    </row>
    <row r="33" spans="1:10" ht="21.75" customHeight="1">
      <c r="A33" s="454" t="s">
        <v>8</v>
      </c>
      <c r="B33" s="273">
        <v>38.498911999999997</v>
      </c>
      <c r="C33" s="269"/>
      <c r="D33" s="326">
        <v>0.95277520976635066</v>
      </c>
      <c r="E33" s="8"/>
      <c r="F33" s="7"/>
      <c r="G33" s="7"/>
      <c r="H33" s="9"/>
      <c r="I33" s="7"/>
      <c r="J33" s="7"/>
    </row>
    <row r="34" spans="1:10" ht="20.100000000000001" customHeight="1">
      <c r="A34" s="455" t="s">
        <v>5</v>
      </c>
      <c r="B34" s="273">
        <v>31.376435000000001</v>
      </c>
      <c r="C34" s="269"/>
      <c r="D34" s="326">
        <v>0.7765073838669847</v>
      </c>
      <c r="E34" s="8"/>
      <c r="F34" s="7"/>
      <c r="G34" s="7"/>
      <c r="H34" s="9"/>
      <c r="I34" s="7"/>
      <c r="J34" s="7"/>
    </row>
    <row r="35" spans="1:10" ht="20.100000000000001" customHeight="1">
      <c r="A35" s="454" t="s">
        <v>942</v>
      </c>
      <c r="B35" s="273">
        <v>29.297775000000001</v>
      </c>
      <c r="C35" s="269"/>
      <c r="D35" s="326">
        <v>0.72506448289531777</v>
      </c>
      <c r="E35" s="8"/>
      <c r="F35" s="7"/>
      <c r="G35" s="7"/>
      <c r="H35" s="9"/>
      <c r="I35" s="7"/>
      <c r="J35" s="7"/>
    </row>
    <row r="36" spans="1:10" ht="20.100000000000001" customHeight="1">
      <c r="A36" s="454" t="s">
        <v>705</v>
      </c>
      <c r="B36" s="273">
        <v>25.554829000000002</v>
      </c>
      <c r="C36" s="269"/>
      <c r="D36" s="326">
        <v>0.63243365321643941</v>
      </c>
      <c r="E36" s="8"/>
      <c r="F36" s="7"/>
      <c r="G36" s="7"/>
      <c r="H36" s="9"/>
      <c r="I36" s="7"/>
      <c r="J36" s="7"/>
    </row>
    <row r="37" spans="1:10" ht="20.100000000000001" customHeight="1">
      <c r="A37" s="454" t="s">
        <v>525</v>
      </c>
      <c r="B37" s="273">
        <v>25.032627999999999</v>
      </c>
      <c r="C37" s="269"/>
      <c r="D37" s="326">
        <v>0.61951016677310311</v>
      </c>
      <c r="E37" s="8"/>
      <c r="F37" s="7"/>
      <c r="G37" s="7"/>
      <c r="H37" s="9"/>
      <c r="I37" s="7"/>
      <c r="J37" s="7"/>
    </row>
    <row r="38" spans="1:10" ht="20.100000000000001" customHeight="1">
      <c r="A38" s="454" t="s">
        <v>1118</v>
      </c>
      <c r="B38" s="273">
        <v>23.155000000000001</v>
      </c>
      <c r="C38" s="269"/>
      <c r="D38" s="326">
        <v>0.573042427332488</v>
      </c>
      <c r="E38" s="8"/>
      <c r="F38" s="7"/>
      <c r="G38" s="1"/>
      <c r="H38" s="9"/>
      <c r="I38" s="7"/>
      <c r="J38" s="7"/>
    </row>
    <row r="39" spans="1:10" ht="20.100000000000001" customHeight="1">
      <c r="A39" s="454" t="s">
        <v>1028</v>
      </c>
      <c r="B39" s="273">
        <v>22.843589000000001</v>
      </c>
      <c r="C39" s="269"/>
      <c r="D39" s="326">
        <v>0.56533559445241721</v>
      </c>
      <c r="E39" s="8"/>
      <c r="F39" s="7"/>
      <c r="G39" s="7"/>
      <c r="H39" s="9"/>
      <c r="I39" s="7"/>
      <c r="J39" s="7"/>
    </row>
    <row r="40" spans="1:10" ht="20.100000000000001" customHeight="1">
      <c r="A40" s="454" t="s">
        <v>9</v>
      </c>
      <c r="B40" s="273">
        <v>22.161242999999999</v>
      </c>
      <c r="C40" s="269"/>
      <c r="D40" s="326">
        <v>0.54844882234615022</v>
      </c>
      <c r="E40" s="8"/>
      <c r="F40" s="7"/>
      <c r="H40" s="7"/>
      <c r="I40" s="7"/>
      <c r="J40" s="7"/>
    </row>
    <row r="41" spans="1:10" ht="20.100000000000001" customHeight="1">
      <c r="A41" s="454" t="s">
        <v>1119</v>
      </c>
      <c r="B41" s="273">
        <v>20.862109</v>
      </c>
      <c r="C41" s="269"/>
      <c r="D41" s="326">
        <v>0.5162977145599198</v>
      </c>
      <c r="E41" s="8"/>
      <c r="J41" s="7"/>
    </row>
    <row r="42" spans="1:10" ht="20.100000000000001" customHeight="1" thickBot="1">
      <c r="A42" s="453" t="s">
        <v>3</v>
      </c>
      <c r="B42" s="461">
        <v>2101.7492950000001</v>
      </c>
      <c r="C42" s="269"/>
      <c r="D42" s="327">
        <v>51.8</v>
      </c>
      <c r="E42" s="6"/>
    </row>
    <row r="43" spans="1:10" ht="20.100000000000001" customHeight="1">
      <c r="A43" s="272" t="s">
        <v>629</v>
      </c>
      <c r="B43" s="5">
        <v>4050</v>
      </c>
      <c r="C43" s="4"/>
      <c r="D43" s="3" t="s">
        <v>2</v>
      </c>
      <c r="E43" s="3"/>
    </row>
    <row r="44" spans="1:10" ht="20.100000000000001" customHeight="1">
      <c r="A44" s="1" t="s">
        <v>1</v>
      </c>
    </row>
    <row r="45" spans="1:10" ht="20.100000000000001" customHeight="1"/>
    <row r="46" spans="1:10" ht="20.100000000000001" customHeight="1"/>
    <row r="47" spans="1:10" ht="20.100000000000001" customHeight="1"/>
    <row r="48" spans="1:10"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row r="63" ht="20.100000000000001" customHeight="1"/>
    <row r="64" ht="20.100000000000001" customHeight="1"/>
    <row r="65" ht="20.100000000000001" customHeight="1"/>
    <row r="66" ht="20.100000000000001" customHeight="1"/>
    <row r="67" ht="20.100000000000001" customHeight="1"/>
    <row r="68" ht="20.100000000000001" customHeight="1"/>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ignoredErrors>
    <ignoredError sqref="D43"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5"/>
  </sheetPr>
  <dimension ref="A1"/>
  <sheetViews>
    <sheetView view="pageBreakPreview" topLeftCell="A13" zoomScale="60" zoomScaleNormal="100" zoomScalePageLayoutView="90" workbookViewId="0">
      <selection activeCell="K76" sqref="K76"/>
    </sheetView>
  </sheetViews>
  <sheetFormatPr defaultColWidth="9.109375" defaultRowHeight="14.4"/>
  <cols>
    <col min="1" max="4" width="9.109375" style="1"/>
    <col min="5" max="5" width="3.5546875" style="1" customWidth="1"/>
    <col min="6" max="16384" width="9.109375" style="1"/>
  </cols>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27E79-E424-4846-88A1-11C842E5ACC6}">
  <sheetPr>
    <tabColor theme="6" tint="0.59999389629810485"/>
  </sheetPr>
  <dimension ref="A1:BC332"/>
  <sheetViews>
    <sheetView view="pageLayout" topLeftCell="Q34" zoomScale="110" zoomScaleNormal="100" zoomScaleSheetLayoutView="100" zoomScalePageLayoutView="110" workbookViewId="0">
      <selection activeCell="B41" sqref="B41"/>
    </sheetView>
  </sheetViews>
  <sheetFormatPr defaultColWidth="9.109375" defaultRowHeight="10.199999999999999"/>
  <cols>
    <col min="1" max="1" width="40.88671875" style="434" customWidth="1"/>
    <col min="2" max="14" width="6" style="434" customWidth="1"/>
    <col min="15" max="15" width="30.5546875" style="434" customWidth="1"/>
    <col min="16" max="16" width="8.109375" style="434" customWidth="1"/>
    <col min="17" max="19" width="8.109375" style="436" customWidth="1"/>
    <col min="20" max="27" width="8.109375" style="434" customWidth="1"/>
    <col min="28" max="28" width="43.6640625" style="434" customWidth="1"/>
    <col min="29" max="34" width="6.33203125" style="434" customWidth="1"/>
    <col min="35" max="37" width="6.33203125" style="980" customWidth="1"/>
    <col min="38" max="40" width="6.33203125" style="434" customWidth="1"/>
    <col min="41" max="41" width="6.33203125" style="435" customWidth="1"/>
    <col min="42" max="42" width="30.5546875" style="434" customWidth="1"/>
    <col min="43" max="53" width="7.44140625" style="434" customWidth="1"/>
    <col min="54" max="54" width="7" style="434" customWidth="1"/>
    <col min="55" max="55" width="7" style="633" customWidth="1"/>
    <col min="56" max="16384" width="9.109375" style="434"/>
  </cols>
  <sheetData>
    <row r="1" spans="1:55" ht="13.5" customHeight="1">
      <c r="A1" s="1800" t="s">
        <v>668</v>
      </c>
      <c r="B1" s="1800"/>
      <c r="C1" s="1800"/>
      <c r="D1" s="1800"/>
      <c r="E1" s="1800"/>
      <c r="F1" s="1062"/>
      <c r="G1" s="1062"/>
      <c r="O1" s="1951" t="s">
        <v>668</v>
      </c>
      <c r="P1" s="1951"/>
      <c r="Q1" s="1951"/>
      <c r="R1" s="1951"/>
      <c r="S1" s="1951"/>
      <c r="T1" s="1951"/>
      <c r="U1" s="1951"/>
      <c r="V1" s="1951"/>
      <c r="W1" s="1951"/>
      <c r="X1" s="1951"/>
      <c r="Y1" s="1951"/>
      <c r="Z1" s="1951"/>
      <c r="AA1" s="1951"/>
      <c r="AB1" s="1065" t="s">
        <v>667</v>
      </c>
      <c r="AC1" s="1065"/>
      <c r="AD1" s="1065"/>
      <c r="AE1" s="1065"/>
      <c r="AF1" s="1065"/>
      <c r="AG1" s="1065"/>
      <c r="AH1" s="1800"/>
      <c r="AI1" s="1051"/>
      <c r="AJ1" s="1051"/>
      <c r="AK1" s="1051"/>
      <c r="AL1" s="1800"/>
      <c r="AM1" s="1800"/>
      <c r="AN1" s="1064"/>
      <c r="AO1" s="1063"/>
      <c r="AP1" s="1800" t="s">
        <v>667</v>
      </c>
      <c r="AQ1" s="1800"/>
      <c r="AR1" s="1800"/>
      <c r="AS1" s="1800"/>
      <c r="AT1" s="1800"/>
      <c r="AU1" s="1800"/>
      <c r="AV1" s="1800"/>
      <c r="AW1" s="1800"/>
      <c r="AX1" s="1800"/>
      <c r="AY1" s="1800"/>
      <c r="AZ1" s="1800"/>
      <c r="BA1" s="1800"/>
      <c r="BB1" s="1800"/>
      <c r="BC1" s="1060"/>
    </row>
    <row r="2" spans="1:55" ht="13.5" customHeight="1">
      <c r="A2" s="434" t="s">
        <v>219</v>
      </c>
    </row>
    <row r="3" spans="1:55" ht="13.5" customHeight="1">
      <c r="A3" s="47" t="s">
        <v>218</v>
      </c>
      <c r="B3" s="47"/>
      <c r="C3" s="47"/>
      <c r="D3" s="47"/>
      <c r="E3" s="47"/>
      <c r="F3" s="47"/>
      <c r="G3" s="47"/>
      <c r="O3" s="47" t="s">
        <v>217</v>
      </c>
      <c r="P3" s="47"/>
      <c r="Q3" s="46"/>
      <c r="R3" s="46"/>
      <c r="S3" s="46"/>
      <c r="T3" s="43"/>
      <c r="U3" s="43"/>
      <c r="AB3" s="1800" t="s">
        <v>218</v>
      </c>
      <c r="AC3" s="1800"/>
      <c r="AD3" s="1800"/>
      <c r="AE3" s="1800"/>
      <c r="AF3" s="1800"/>
      <c r="AG3" s="1800"/>
      <c r="AH3" s="1800"/>
      <c r="AI3" s="1051"/>
      <c r="AJ3" s="1051"/>
      <c r="AK3" s="1051"/>
      <c r="AL3" s="1800"/>
      <c r="AM3" s="1800"/>
      <c r="AN3" s="1062"/>
      <c r="AO3" s="1061"/>
      <c r="AP3" s="1800" t="s">
        <v>217</v>
      </c>
      <c r="AQ3" s="1800"/>
      <c r="AR3" s="1800"/>
      <c r="AS3" s="47"/>
      <c r="AT3" s="1800"/>
      <c r="AU3" s="1800"/>
      <c r="AV3" s="1060"/>
      <c r="AW3" s="1060"/>
      <c r="AX3" s="1060"/>
      <c r="AY3" s="1060"/>
      <c r="AZ3" s="1060"/>
      <c r="BA3" s="1060"/>
      <c r="BB3" s="1800"/>
      <c r="BC3" s="1060"/>
    </row>
    <row r="4" spans="1:55" ht="20.25" customHeight="1">
      <c r="AV4" s="633"/>
      <c r="AW4" s="633"/>
      <c r="AX4" s="633"/>
      <c r="AY4" s="633"/>
      <c r="AZ4" s="633"/>
      <c r="BA4" s="633"/>
    </row>
    <row r="5" spans="1:55" ht="35.25" customHeight="1" thickBot="1">
      <c r="A5" s="554" t="s">
        <v>122</v>
      </c>
      <c r="B5" s="41" t="s">
        <v>1415</v>
      </c>
      <c r="C5" s="1059" t="s">
        <v>724</v>
      </c>
      <c r="D5" s="1048">
        <v>2018</v>
      </c>
      <c r="E5" s="1048">
        <v>2017</v>
      </c>
      <c r="F5" s="41">
        <v>2016</v>
      </c>
      <c r="G5" s="41">
        <v>2015</v>
      </c>
      <c r="H5" s="41">
        <v>2014</v>
      </c>
      <c r="I5" s="41">
        <v>2013</v>
      </c>
      <c r="J5" s="41">
        <v>2012</v>
      </c>
      <c r="K5" s="41">
        <v>2011</v>
      </c>
      <c r="L5" s="41">
        <v>2010</v>
      </c>
      <c r="M5" s="41">
        <v>2009</v>
      </c>
      <c r="N5" s="41">
        <v>2008</v>
      </c>
      <c r="O5" s="554" t="s">
        <v>122</v>
      </c>
      <c r="P5" s="554">
        <v>2019</v>
      </c>
      <c r="Q5" s="41">
        <v>2018</v>
      </c>
      <c r="R5" s="41">
        <v>2017</v>
      </c>
      <c r="S5" s="41">
        <v>2016</v>
      </c>
      <c r="T5" s="41">
        <v>2015</v>
      </c>
      <c r="U5" s="41">
        <v>2014</v>
      </c>
      <c r="V5" s="41">
        <v>2013</v>
      </c>
      <c r="W5" s="41">
        <v>2012</v>
      </c>
      <c r="X5" s="41">
        <v>2011</v>
      </c>
      <c r="Y5" s="41">
        <v>2010</v>
      </c>
      <c r="Z5" s="41">
        <v>2009</v>
      </c>
      <c r="AA5" s="41">
        <v>2008</v>
      </c>
      <c r="AB5" s="554" t="s">
        <v>122</v>
      </c>
      <c r="AC5" s="41" t="s">
        <v>1268</v>
      </c>
      <c r="AD5" s="41" t="s">
        <v>1117</v>
      </c>
      <c r="AE5" s="1050" t="s">
        <v>1027</v>
      </c>
      <c r="AF5" s="1050" t="s">
        <v>940</v>
      </c>
      <c r="AG5" s="1050" t="s">
        <v>729</v>
      </c>
      <c r="AH5" s="1050" t="s">
        <v>703</v>
      </c>
      <c r="AI5" s="1050" t="s">
        <v>643</v>
      </c>
      <c r="AJ5" s="1050" t="s">
        <v>617</v>
      </c>
      <c r="AK5" s="1050" t="s">
        <v>596</v>
      </c>
      <c r="AL5" s="41" t="s">
        <v>550</v>
      </c>
      <c r="AM5" s="41" t="s">
        <v>545</v>
      </c>
      <c r="AN5" s="41" t="s">
        <v>526</v>
      </c>
      <c r="AO5" s="41" t="s">
        <v>186</v>
      </c>
      <c r="AP5" s="554" t="s">
        <v>122</v>
      </c>
      <c r="AQ5" s="41" t="s">
        <v>1268</v>
      </c>
      <c r="AR5" s="41" t="s">
        <v>1117</v>
      </c>
      <c r="AS5" s="1050" t="s">
        <v>1027</v>
      </c>
      <c r="AT5" s="1050" t="s">
        <v>940</v>
      </c>
      <c r="AU5" s="1050" t="s">
        <v>729</v>
      </c>
      <c r="AV5" s="1050" t="s">
        <v>703</v>
      </c>
      <c r="AW5" s="1050" t="s">
        <v>643</v>
      </c>
      <c r="AX5" s="1050" t="s">
        <v>617</v>
      </c>
      <c r="AY5" s="1050" t="s">
        <v>596</v>
      </c>
      <c r="AZ5" s="1050" t="s">
        <v>550</v>
      </c>
      <c r="BA5" s="1050" t="s">
        <v>545</v>
      </c>
      <c r="BB5" s="41" t="s">
        <v>526</v>
      </c>
      <c r="BC5" s="41" t="s">
        <v>186</v>
      </c>
    </row>
    <row r="6" spans="1:55" ht="13.5" customHeight="1">
      <c r="A6" s="441" t="s">
        <v>214</v>
      </c>
      <c r="B6" s="1030">
        <v>2200</v>
      </c>
      <c r="C6" s="1030">
        <v>4318</v>
      </c>
      <c r="D6" s="1030">
        <v>4491</v>
      </c>
      <c r="E6" s="1030">
        <v>4888</v>
      </c>
      <c r="F6" s="1030">
        <v>4855</v>
      </c>
      <c r="G6" s="1030">
        <v>5110</v>
      </c>
      <c r="H6" s="1030">
        <v>5482</v>
      </c>
      <c r="I6" s="1030">
        <v>5525</v>
      </c>
      <c r="J6" s="1030">
        <v>5563</v>
      </c>
      <c r="K6" s="1030">
        <v>5456</v>
      </c>
      <c r="L6" s="1030">
        <v>5159</v>
      </c>
      <c r="M6" s="1030">
        <v>5281</v>
      </c>
      <c r="N6" s="1030">
        <v>5093</v>
      </c>
      <c r="O6" s="440"/>
      <c r="P6" s="440"/>
      <c r="Q6" s="357"/>
      <c r="R6" s="357"/>
      <c r="S6" s="357"/>
      <c r="T6" s="357"/>
      <c r="U6" s="357"/>
      <c r="V6" s="357"/>
      <c r="W6" s="439"/>
      <c r="X6" s="439"/>
      <c r="Y6" s="439"/>
      <c r="Z6" s="439"/>
      <c r="AA6" s="439"/>
      <c r="AB6" s="436" t="s">
        <v>214</v>
      </c>
      <c r="AC6" s="1004">
        <v>1091</v>
      </c>
      <c r="AD6" s="1004">
        <v>1109</v>
      </c>
      <c r="AE6" s="1004">
        <v>1108</v>
      </c>
      <c r="AF6" s="1004">
        <v>1083</v>
      </c>
      <c r="AG6" s="1004">
        <v>1071</v>
      </c>
      <c r="AH6" s="1004">
        <v>1056</v>
      </c>
      <c r="AI6" s="1004">
        <v>1142</v>
      </c>
      <c r="AJ6" s="1004">
        <v>1123</v>
      </c>
      <c r="AK6" s="1004">
        <v>1110</v>
      </c>
      <c r="AL6" s="1004">
        <v>1116</v>
      </c>
      <c r="AM6" s="1004">
        <v>1109</v>
      </c>
      <c r="AN6" s="1004">
        <v>1185</v>
      </c>
      <c r="AO6" s="439">
        <v>1175</v>
      </c>
      <c r="AP6" s="440"/>
      <c r="AQ6" s="440"/>
      <c r="AR6" s="440"/>
      <c r="AS6" s="440"/>
      <c r="AT6" s="440"/>
      <c r="AU6" s="440"/>
      <c r="AV6" s="1031"/>
      <c r="AW6" s="1031"/>
      <c r="AX6" s="1031"/>
      <c r="AY6" s="1031"/>
      <c r="AZ6" s="1031"/>
      <c r="BA6" s="1031"/>
      <c r="BB6" s="440"/>
      <c r="BC6" s="440"/>
    </row>
    <row r="7" spans="1:55" ht="13.5" customHeight="1">
      <c r="A7" s="441" t="s">
        <v>111</v>
      </c>
      <c r="B7" s="1030">
        <v>1438</v>
      </c>
      <c r="C7" s="1030">
        <v>3011</v>
      </c>
      <c r="D7" s="1030">
        <v>2993</v>
      </c>
      <c r="E7" s="1030">
        <v>3369</v>
      </c>
      <c r="F7" s="1030">
        <v>3238</v>
      </c>
      <c r="G7" s="1030">
        <v>3230</v>
      </c>
      <c r="H7" s="1030">
        <v>2842</v>
      </c>
      <c r="I7" s="1030">
        <v>2642</v>
      </c>
      <c r="J7" s="1030">
        <v>2468</v>
      </c>
      <c r="K7" s="1030">
        <v>2395</v>
      </c>
      <c r="L7" s="1030">
        <v>2156</v>
      </c>
      <c r="M7" s="1030">
        <v>1693</v>
      </c>
      <c r="N7" s="1030">
        <v>1883</v>
      </c>
      <c r="O7" s="45" t="s">
        <v>212</v>
      </c>
      <c r="P7" s="45"/>
      <c r="Q7" s="37"/>
      <c r="R7" s="37"/>
      <c r="S7" s="37"/>
      <c r="T7" s="37"/>
      <c r="U7" s="37"/>
      <c r="V7" s="37"/>
      <c r="W7" s="439"/>
      <c r="X7" s="439"/>
      <c r="Y7" s="439"/>
      <c r="Z7" s="439"/>
      <c r="AA7" s="439"/>
      <c r="AB7" s="436" t="s">
        <v>213</v>
      </c>
      <c r="AC7" s="1014">
        <v>673</v>
      </c>
      <c r="AD7" s="1014">
        <v>765</v>
      </c>
      <c r="AE7" s="1014">
        <v>775</v>
      </c>
      <c r="AF7" s="1014">
        <v>756</v>
      </c>
      <c r="AG7" s="1014">
        <v>743</v>
      </c>
      <c r="AH7" s="1014">
        <v>737</v>
      </c>
      <c r="AI7" s="1014">
        <v>720</v>
      </c>
      <c r="AJ7" s="1014">
        <v>703</v>
      </c>
      <c r="AK7" s="1014">
        <v>800</v>
      </c>
      <c r="AL7" s="1014">
        <v>770</v>
      </c>
      <c r="AM7" s="1014">
        <v>839</v>
      </c>
      <c r="AN7" s="1014">
        <v>814</v>
      </c>
      <c r="AO7" s="357">
        <v>850</v>
      </c>
      <c r="AP7" s="45" t="s">
        <v>212</v>
      </c>
      <c r="AQ7" s="45"/>
      <c r="AR7" s="45"/>
      <c r="AS7" s="45"/>
      <c r="AT7" s="45"/>
      <c r="AU7" s="45"/>
      <c r="AV7" s="1058"/>
      <c r="AW7" s="1058"/>
      <c r="AX7" s="1058"/>
      <c r="AY7" s="1058"/>
      <c r="AZ7" s="1058"/>
      <c r="BA7" s="1058"/>
      <c r="BB7" s="45"/>
      <c r="BC7" s="39"/>
    </row>
    <row r="8" spans="1:55" ht="13.5" customHeight="1">
      <c r="A8" s="441" t="s">
        <v>211</v>
      </c>
      <c r="B8" s="1030">
        <v>427</v>
      </c>
      <c r="C8" s="1030">
        <v>1024</v>
      </c>
      <c r="D8" s="1030">
        <v>1088</v>
      </c>
      <c r="E8" s="1030">
        <v>1328</v>
      </c>
      <c r="F8" s="1030">
        <v>1715</v>
      </c>
      <c r="G8" s="1030">
        <v>1645</v>
      </c>
      <c r="H8" s="1030">
        <v>1425</v>
      </c>
      <c r="I8" s="1030">
        <v>1539</v>
      </c>
      <c r="J8" s="1030">
        <v>1774</v>
      </c>
      <c r="K8" s="1030">
        <v>1517</v>
      </c>
      <c r="L8" s="1030">
        <v>1837</v>
      </c>
      <c r="M8" s="1030">
        <v>1946</v>
      </c>
      <c r="N8" s="1030">
        <v>1028</v>
      </c>
      <c r="Q8" s="435"/>
      <c r="R8" s="435"/>
      <c r="S8" s="435"/>
      <c r="T8" s="435"/>
      <c r="U8" s="435"/>
      <c r="V8" s="445"/>
      <c r="W8" s="435"/>
      <c r="X8" s="435"/>
      <c r="Y8" s="435"/>
      <c r="Z8" s="435"/>
      <c r="AA8" s="435"/>
      <c r="AB8" s="436" t="s">
        <v>211</v>
      </c>
      <c r="AC8" s="1014">
        <v>318</v>
      </c>
      <c r="AD8" s="1014">
        <v>109</v>
      </c>
      <c r="AE8" s="1014">
        <v>266</v>
      </c>
      <c r="AF8" s="1014">
        <v>211</v>
      </c>
      <c r="AG8" s="1014">
        <v>283</v>
      </c>
      <c r="AH8" s="1014">
        <v>264</v>
      </c>
      <c r="AI8" s="1014">
        <v>182</v>
      </c>
      <c r="AJ8" s="1014">
        <v>205</v>
      </c>
      <c r="AK8" s="1014">
        <v>260</v>
      </c>
      <c r="AL8" s="1014">
        <v>441</v>
      </c>
      <c r="AM8" s="1014">
        <v>235</v>
      </c>
      <c r="AN8" s="1014">
        <v>357</v>
      </c>
      <c r="AO8" s="357">
        <v>361</v>
      </c>
      <c r="AV8" s="633"/>
      <c r="AW8" s="633"/>
      <c r="AX8" s="633"/>
      <c r="AY8" s="633"/>
      <c r="AZ8" s="633"/>
      <c r="BA8" s="633"/>
      <c r="BC8" s="434"/>
    </row>
    <row r="9" spans="1:55" ht="13.5" customHeight="1">
      <c r="A9" s="441" t="s">
        <v>102</v>
      </c>
      <c r="B9" s="1030">
        <v>-12</v>
      </c>
      <c r="C9" s="1030">
        <v>50</v>
      </c>
      <c r="D9" s="1030">
        <v>124</v>
      </c>
      <c r="E9" s="1030">
        <v>23</v>
      </c>
      <c r="F9" s="1030">
        <v>112</v>
      </c>
      <c r="G9" s="1030">
        <v>39</v>
      </c>
      <c r="H9" s="1030">
        <v>18</v>
      </c>
      <c r="I9" s="1030">
        <v>79</v>
      </c>
      <c r="J9" s="1030">
        <v>93</v>
      </c>
      <c r="K9" s="1030">
        <v>42</v>
      </c>
      <c r="L9" s="1030">
        <v>66</v>
      </c>
      <c r="M9" s="1030">
        <v>48</v>
      </c>
      <c r="N9" s="1030">
        <v>24</v>
      </c>
      <c r="O9" s="441" t="s">
        <v>210</v>
      </c>
      <c r="P9" s="439">
        <v>35509</v>
      </c>
      <c r="Q9" s="439">
        <v>41578</v>
      </c>
      <c r="R9" s="439">
        <v>43081</v>
      </c>
      <c r="S9" s="439">
        <v>32099</v>
      </c>
      <c r="T9" s="439">
        <v>35500</v>
      </c>
      <c r="U9" s="439">
        <v>31067</v>
      </c>
      <c r="V9" s="439">
        <v>33529</v>
      </c>
      <c r="W9" s="439">
        <v>36060</v>
      </c>
      <c r="X9" s="439">
        <v>3765</v>
      </c>
      <c r="Y9" s="439">
        <v>10023</v>
      </c>
      <c r="Z9" s="439">
        <v>11500</v>
      </c>
      <c r="AA9" s="439">
        <v>3157</v>
      </c>
      <c r="AB9" s="436" t="s">
        <v>102</v>
      </c>
      <c r="AC9" s="1014">
        <v>-10</v>
      </c>
      <c r="AD9" s="1014">
        <v>-2</v>
      </c>
      <c r="AE9" s="1014">
        <v>-1</v>
      </c>
      <c r="AF9" s="1014">
        <v>13</v>
      </c>
      <c r="AG9" s="1014">
        <v>24</v>
      </c>
      <c r="AH9" s="1014">
        <v>14</v>
      </c>
      <c r="AI9" s="1014">
        <v>15</v>
      </c>
      <c r="AJ9" s="1014">
        <v>48</v>
      </c>
      <c r="AK9" s="1014">
        <v>33</v>
      </c>
      <c r="AL9" s="1014">
        <v>28</v>
      </c>
      <c r="AM9" s="1014">
        <v>16</v>
      </c>
      <c r="AN9" s="1014">
        <v>3</v>
      </c>
      <c r="AO9" s="357">
        <v>0</v>
      </c>
      <c r="AP9" s="441" t="s">
        <v>210</v>
      </c>
      <c r="AQ9" s="439">
        <f>48388+254</f>
        <v>48642</v>
      </c>
      <c r="AR9" s="439">
        <v>41420</v>
      </c>
      <c r="AS9" s="439">
        <v>35509</v>
      </c>
      <c r="AT9" s="1004">
        <v>31337</v>
      </c>
      <c r="AU9" s="1004">
        <v>41739</v>
      </c>
      <c r="AV9" s="1004">
        <v>45764</v>
      </c>
      <c r="AW9" s="1004">
        <v>41578</v>
      </c>
      <c r="AX9" s="1004">
        <v>43173</v>
      </c>
      <c r="AY9" s="1004">
        <v>33690</v>
      </c>
      <c r="AZ9" s="1004">
        <v>35587</v>
      </c>
      <c r="BA9" s="1004">
        <v>43081</v>
      </c>
      <c r="BB9" s="1004">
        <v>48284</v>
      </c>
      <c r="BC9" s="439">
        <v>59512</v>
      </c>
    </row>
    <row r="10" spans="1:55" ht="13.5" customHeight="1">
      <c r="A10" s="441" t="s">
        <v>93</v>
      </c>
      <c r="B10" s="1030">
        <v>40</v>
      </c>
      <c r="C10" s="1030">
        <v>232</v>
      </c>
      <c r="D10" s="1030">
        <v>476</v>
      </c>
      <c r="E10" s="1030">
        <v>83</v>
      </c>
      <c r="F10" s="1030">
        <v>135</v>
      </c>
      <c r="G10" s="1030">
        <v>263</v>
      </c>
      <c r="H10" s="1030">
        <v>474</v>
      </c>
      <c r="I10" s="1030">
        <v>106</v>
      </c>
      <c r="J10" s="1030">
        <v>100</v>
      </c>
      <c r="K10" s="1030">
        <v>91</v>
      </c>
      <c r="L10" s="1030">
        <v>116</v>
      </c>
      <c r="M10" s="1030">
        <v>105</v>
      </c>
      <c r="N10" s="1030">
        <v>172</v>
      </c>
      <c r="O10" s="441" t="s">
        <v>209</v>
      </c>
      <c r="P10" s="439">
        <v>9207</v>
      </c>
      <c r="Q10" s="439">
        <v>7642</v>
      </c>
      <c r="R10" s="439">
        <v>4796</v>
      </c>
      <c r="S10" s="439">
        <v>11235</v>
      </c>
      <c r="T10" s="439">
        <v>13224</v>
      </c>
      <c r="U10" s="439">
        <v>6958</v>
      </c>
      <c r="V10" s="445">
        <v>11769</v>
      </c>
      <c r="W10" s="445">
        <v>8005</v>
      </c>
      <c r="X10" s="445">
        <v>40615</v>
      </c>
      <c r="Y10" s="445"/>
      <c r="Z10" s="445"/>
      <c r="AA10" s="445"/>
      <c r="AB10" s="436" t="s">
        <v>93</v>
      </c>
      <c r="AC10" s="1014">
        <v>20</v>
      </c>
      <c r="AD10" s="1014">
        <v>20</v>
      </c>
      <c r="AE10" s="1014">
        <v>146</v>
      </c>
      <c r="AF10" s="1014">
        <v>22</v>
      </c>
      <c r="AG10" s="1014">
        <v>20</v>
      </c>
      <c r="AH10" s="1014">
        <v>44</v>
      </c>
      <c r="AI10" s="1014">
        <v>60</v>
      </c>
      <c r="AJ10" s="1014">
        <v>18</v>
      </c>
      <c r="AK10" s="1014">
        <v>375</v>
      </c>
      <c r="AL10" s="1014">
        <v>23</v>
      </c>
      <c r="AM10" s="1014">
        <v>29</v>
      </c>
      <c r="AN10" s="1014">
        <v>14</v>
      </c>
      <c r="AO10" s="357">
        <v>21</v>
      </c>
      <c r="AP10" s="441" t="s">
        <v>209</v>
      </c>
      <c r="AQ10" s="439">
        <v>5661</v>
      </c>
      <c r="AR10" s="439">
        <v>12633</v>
      </c>
      <c r="AS10" s="439">
        <v>9207</v>
      </c>
      <c r="AT10" s="1004">
        <v>8153</v>
      </c>
      <c r="AU10" s="1004">
        <v>8123</v>
      </c>
      <c r="AV10" s="1004">
        <v>8473</v>
      </c>
      <c r="AW10" s="1004">
        <v>7642</v>
      </c>
      <c r="AX10" s="1004">
        <v>6441</v>
      </c>
      <c r="AY10" s="1004">
        <v>6732</v>
      </c>
      <c r="AZ10" s="1004">
        <v>2977</v>
      </c>
      <c r="BA10" s="1004">
        <v>4796</v>
      </c>
      <c r="BB10" s="1004">
        <v>5841</v>
      </c>
      <c r="BC10" s="439">
        <v>9370</v>
      </c>
    </row>
    <row r="11" spans="1:55" ht="13.5" customHeight="1">
      <c r="A11" s="1054" t="s">
        <v>208</v>
      </c>
      <c r="B11" s="1053">
        <f t="shared" ref="B11:N11" si="0">SUM(B6:B10)</f>
        <v>4093</v>
      </c>
      <c r="C11" s="1053">
        <f t="shared" si="0"/>
        <v>8635</v>
      </c>
      <c r="D11" s="1053">
        <f t="shared" si="0"/>
        <v>9172</v>
      </c>
      <c r="E11" s="1053">
        <f t="shared" si="0"/>
        <v>9691</v>
      </c>
      <c r="F11" s="1053">
        <f t="shared" si="0"/>
        <v>10055</v>
      </c>
      <c r="G11" s="1053">
        <f t="shared" si="0"/>
        <v>10287</v>
      </c>
      <c r="H11" s="1053">
        <f t="shared" si="0"/>
        <v>10241</v>
      </c>
      <c r="I11" s="1053">
        <f t="shared" si="0"/>
        <v>9891</v>
      </c>
      <c r="J11" s="1053">
        <f t="shared" si="0"/>
        <v>9998</v>
      </c>
      <c r="K11" s="1053">
        <f t="shared" si="0"/>
        <v>9501</v>
      </c>
      <c r="L11" s="1053">
        <f t="shared" si="0"/>
        <v>9334</v>
      </c>
      <c r="M11" s="1053">
        <f t="shared" si="0"/>
        <v>9073</v>
      </c>
      <c r="N11" s="1053">
        <f t="shared" si="0"/>
        <v>8200</v>
      </c>
      <c r="O11" s="441" t="s">
        <v>207</v>
      </c>
      <c r="P11" s="439">
        <v>8516</v>
      </c>
      <c r="Q11" s="439">
        <v>11320</v>
      </c>
      <c r="R11" s="439">
        <v>8592</v>
      </c>
      <c r="S11" s="439">
        <v>9026</v>
      </c>
      <c r="T11" s="439">
        <v>10762</v>
      </c>
      <c r="U11" s="439">
        <v>12217</v>
      </c>
      <c r="V11" s="439">
        <v>10743</v>
      </c>
      <c r="W11" s="439">
        <v>10569</v>
      </c>
      <c r="X11" s="439">
        <v>11250</v>
      </c>
      <c r="Y11" s="439">
        <v>15788</v>
      </c>
      <c r="Z11" s="439">
        <v>18555</v>
      </c>
      <c r="AA11" s="439">
        <v>23903</v>
      </c>
      <c r="AB11" s="44" t="s">
        <v>208</v>
      </c>
      <c r="AC11" s="984">
        <v>2092</v>
      </c>
      <c r="AD11" s="984">
        <v>2001</v>
      </c>
      <c r="AE11" s="984">
        <f t="shared" ref="AE11:AN11" si="1">SUM(AE6:AE10)</f>
        <v>2294</v>
      </c>
      <c r="AF11" s="984">
        <f t="shared" si="1"/>
        <v>2085</v>
      </c>
      <c r="AG11" s="984">
        <f t="shared" si="1"/>
        <v>2141</v>
      </c>
      <c r="AH11" s="984">
        <f t="shared" si="1"/>
        <v>2115</v>
      </c>
      <c r="AI11" s="984">
        <f t="shared" si="1"/>
        <v>2119</v>
      </c>
      <c r="AJ11" s="984">
        <f t="shared" si="1"/>
        <v>2097</v>
      </c>
      <c r="AK11" s="984">
        <f t="shared" si="1"/>
        <v>2578</v>
      </c>
      <c r="AL11" s="984">
        <f t="shared" si="1"/>
        <v>2378</v>
      </c>
      <c r="AM11" s="984">
        <f t="shared" si="1"/>
        <v>2228</v>
      </c>
      <c r="AN11" s="984">
        <f t="shared" si="1"/>
        <v>2373</v>
      </c>
      <c r="AO11" s="1017">
        <v>2407</v>
      </c>
      <c r="AP11" s="441" t="s">
        <v>207</v>
      </c>
      <c r="AQ11" s="439">
        <v>8654</v>
      </c>
      <c r="AR11" s="439">
        <v>16074</v>
      </c>
      <c r="AS11" s="439">
        <v>8516</v>
      </c>
      <c r="AT11" s="1004">
        <v>20067</v>
      </c>
      <c r="AU11" s="1004">
        <v>17796</v>
      </c>
      <c r="AV11" s="1004">
        <v>14389</v>
      </c>
      <c r="AW11" s="1004">
        <v>11320</v>
      </c>
      <c r="AX11" s="1004">
        <v>16384</v>
      </c>
      <c r="AY11" s="1004">
        <v>13351</v>
      </c>
      <c r="AZ11" s="1004">
        <v>17243</v>
      </c>
      <c r="BA11" s="1004">
        <v>8592</v>
      </c>
      <c r="BB11" s="1004">
        <v>14362</v>
      </c>
      <c r="BC11" s="439">
        <v>20999</v>
      </c>
    </row>
    <row r="12" spans="1:55" ht="13.5" customHeight="1">
      <c r="A12" s="441" t="s">
        <v>85</v>
      </c>
      <c r="B12" s="1030">
        <v>-1344</v>
      </c>
      <c r="C12" s="1030">
        <v>-3017</v>
      </c>
      <c r="D12" s="1030">
        <v>-2998</v>
      </c>
      <c r="E12" s="1030">
        <v>-3212</v>
      </c>
      <c r="F12" s="1030">
        <v>-2926</v>
      </c>
      <c r="G12" s="1030">
        <v>-3263</v>
      </c>
      <c r="H12" s="1030">
        <v>-3159</v>
      </c>
      <c r="I12" s="1030">
        <v>-2978</v>
      </c>
      <c r="J12" s="1030">
        <v>-2989</v>
      </c>
      <c r="K12" s="1030">
        <v>-3113</v>
      </c>
      <c r="L12" s="1030">
        <v>-2784</v>
      </c>
      <c r="M12" s="1030">
        <v>-2724</v>
      </c>
      <c r="N12" s="1030">
        <v>-2568</v>
      </c>
      <c r="O12" s="441" t="s">
        <v>206</v>
      </c>
      <c r="P12" s="439">
        <v>322740</v>
      </c>
      <c r="Q12" s="439">
        <v>308304</v>
      </c>
      <c r="R12" s="439">
        <v>310158</v>
      </c>
      <c r="S12" s="439">
        <v>317689</v>
      </c>
      <c r="T12" s="439">
        <v>340920</v>
      </c>
      <c r="U12" s="439">
        <v>348085</v>
      </c>
      <c r="V12" s="439">
        <v>342451</v>
      </c>
      <c r="W12" s="439">
        <v>346251</v>
      </c>
      <c r="X12" s="439">
        <v>337203</v>
      </c>
      <c r="Y12" s="439">
        <v>314211</v>
      </c>
      <c r="Z12" s="439">
        <v>282411</v>
      </c>
      <c r="AA12" s="439">
        <v>265100</v>
      </c>
      <c r="AB12" s="44" t="s">
        <v>930</v>
      </c>
      <c r="AC12" s="984">
        <v>2092</v>
      </c>
      <c r="AD12" s="984">
        <v>2001</v>
      </c>
      <c r="AE12" s="984">
        <v>2156</v>
      </c>
      <c r="AF12" s="984">
        <v>2085</v>
      </c>
      <c r="AG12" s="984">
        <v>2141</v>
      </c>
      <c r="AH12" s="984">
        <v>2115</v>
      </c>
      <c r="AI12" s="984">
        <v>2033</v>
      </c>
      <c r="AJ12" s="984">
        <v>2097</v>
      </c>
      <c r="AK12" s="984">
        <v>2229</v>
      </c>
      <c r="AL12" s="984">
        <v>2243</v>
      </c>
      <c r="AM12" s="984">
        <v>2228</v>
      </c>
      <c r="AN12" s="984">
        <v>2373</v>
      </c>
      <c r="AO12" s="1017">
        <v>2407</v>
      </c>
      <c r="AP12" s="441" t="s">
        <v>206</v>
      </c>
      <c r="AQ12" s="439">
        <v>327732</v>
      </c>
      <c r="AR12" s="439">
        <v>324028</v>
      </c>
      <c r="AS12" s="439">
        <v>322740</v>
      </c>
      <c r="AT12" s="1004">
        <v>328268</v>
      </c>
      <c r="AU12" s="1004">
        <v>323783</v>
      </c>
      <c r="AV12" s="1004">
        <v>325577</v>
      </c>
      <c r="AW12" s="1004">
        <v>308304</v>
      </c>
      <c r="AX12" s="1004">
        <v>316494</v>
      </c>
      <c r="AY12" s="1004">
        <v>314813</v>
      </c>
      <c r="AZ12" s="1004">
        <v>310926</v>
      </c>
      <c r="BA12" s="1004">
        <v>310158</v>
      </c>
      <c r="BB12" s="1004">
        <v>313706</v>
      </c>
      <c r="BC12" s="439">
        <v>314680</v>
      </c>
    </row>
    <row r="13" spans="1:55" ht="13.5" customHeight="1">
      <c r="A13" s="441" t="s">
        <v>83</v>
      </c>
      <c r="B13" s="1030">
        <v>-722</v>
      </c>
      <c r="C13" s="1030">
        <v>-1639</v>
      </c>
      <c r="D13" s="1030">
        <v>-1566</v>
      </c>
      <c r="E13" s="1030">
        <v>-1844</v>
      </c>
      <c r="F13" s="1030">
        <v>-1774</v>
      </c>
      <c r="G13" s="1030">
        <v>-1632</v>
      </c>
      <c r="H13" s="1030">
        <v>-1656</v>
      </c>
      <c r="I13" s="1030">
        <v>-1835</v>
      </c>
      <c r="J13" s="1030">
        <v>-1808</v>
      </c>
      <c r="K13" s="1030">
        <v>-1914</v>
      </c>
      <c r="L13" s="1030">
        <v>-1862</v>
      </c>
      <c r="M13" s="1030">
        <v>-1639</v>
      </c>
      <c r="N13" s="1030">
        <v>-1646</v>
      </c>
      <c r="O13" s="441" t="s">
        <v>205</v>
      </c>
      <c r="P13" s="439">
        <v>64930</v>
      </c>
      <c r="Q13" s="439">
        <v>76222</v>
      </c>
      <c r="R13" s="439">
        <v>75294</v>
      </c>
      <c r="S13" s="439">
        <v>87701</v>
      </c>
      <c r="T13" s="439">
        <v>86535</v>
      </c>
      <c r="U13" s="439">
        <v>87110</v>
      </c>
      <c r="V13" s="439">
        <v>87314</v>
      </c>
      <c r="W13" s="439">
        <v>86626</v>
      </c>
      <c r="X13" s="439">
        <v>92373</v>
      </c>
      <c r="Y13" s="439">
        <v>69137</v>
      </c>
      <c r="Z13" s="439">
        <v>56155</v>
      </c>
      <c r="AA13" s="439">
        <v>44830</v>
      </c>
      <c r="AB13" s="436" t="s">
        <v>85</v>
      </c>
      <c r="AC13" s="1014">
        <v>-645</v>
      </c>
      <c r="AD13" s="1014">
        <v>-699</v>
      </c>
      <c r="AE13" s="1014">
        <v>-648</v>
      </c>
      <c r="AF13" s="1014">
        <v>-924</v>
      </c>
      <c r="AG13" s="1014">
        <v>-727</v>
      </c>
      <c r="AH13" s="1014">
        <v>-718</v>
      </c>
      <c r="AI13" s="1014">
        <v>-744</v>
      </c>
      <c r="AJ13" s="1014">
        <v>-726</v>
      </c>
      <c r="AK13" s="1014">
        <v>-730</v>
      </c>
      <c r="AL13" s="1014">
        <v>-798</v>
      </c>
      <c r="AM13" s="1014">
        <v>-861</v>
      </c>
      <c r="AN13" s="1014">
        <v>-757</v>
      </c>
      <c r="AO13" s="357">
        <v>-795</v>
      </c>
      <c r="AP13" s="441" t="s">
        <v>205</v>
      </c>
      <c r="AQ13" s="439">
        <v>72520</v>
      </c>
      <c r="AR13" s="439">
        <v>71690</v>
      </c>
      <c r="AS13" s="439">
        <v>64930</v>
      </c>
      <c r="AT13" s="1004">
        <v>66202</v>
      </c>
      <c r="AU13" s="1004">
        <v>69633</v>
      </c>
      <c r="AV13" s="1004">
        <v>70559</v>
      </c>
      <c r="AW13" s="1004">
        <v>76222</v>
      </c>
      <c r="AX13" s="1004">
        <v>74900</v>
      </c>
      <c r="AY13" s="1004">
        <v>74987</v>
      </c>
      <c r="AZ13" s="1004">
        <v>73198</v>
      </c>
      <c r="BA13" s="1004">
        <v>75294</v>
      </c>
      <c r="BB13" s="1004">
        <v>87580</v>
      </c>
      <c r="BC13" s="439">
        <v>90592</v>
      </c>
    </row>
    <row r="14" spans="1:55" ht="13.5" customHeight="1">
      <c r="A14" s="1057" t="s">
        <v>202</v>
      </c>
      <c r="B14" s="1055">
        <v>-270</v>
      </c>
      <c r="C14" s="1055">
        <v>-1330</v>
      </c>
      <c r="D14" s="1055">
        <v>-482</v>
      </c>
      <c r="E14" s="1055">
        <v>-268</v>
      </c>
      <c r="F14" s="1055">
        <v>-228</v>
      </c>
      <c r="G14" s="1055">
        <v>-209</v>
      </c>
      <c r="H14" s="1030">
        <v>-585</v>
      </c>
      <c r="I14" s="1030">
        <v>-227</v>
      </c>
      <c r="J14" s="1030">
        <v>-267</v>
      </c>
      <c r="K14" s="1030">
        <v>-192</v>
      </c>
      <c r="L14" s="1030">
        <v>-170</v>
      </c>
      <c r="M14" s="1030">
        <v>-149</v>
      </c>
      <c r="N14" s="1030">
        <v>-124</v>
      </c>
      <c r="O14" s="441" t="s">
        <v>203</v>
      </c>
      <c r="P14" s="439">
        <v>7151</v>
      </c>
      <c r="Q14" s="439">
        <v>7568</v>
      </c>
      <c r="R14" s="439">
        <v>6489</v>
      </c>
      <c r="S14" s="439">
        <v>5108</v>
      </c>
      <c r="T14" s="439">
        <v>8341</v>
      </c>
      <c r="U14" s="439">
        <v>12151</v>
      </c>
      <c r="V14" s="439">
        <v>9575</v>
      </c>
      <c r="W14" s="439">
        <v>7970</v>
      </c>
      <c r="X14" s="439">
        <v>8373</v>
      </c>
      <c r="Y14" s="439">
        <v>9494</v>
      </c>
      <c r="Z14" s="439" t="s">
        <v>204</v>
      </c>
      <c r="AA14" s="439">
        <v>7937</v>
      </c>
      <c r="AB14" s="436" t="s">
        <v>83</v>
      </c>
      <c r="AC14" s="1014">
        <v>-303</v>
      </c>
      <c r="AD14" s="1014">
        <v>-419</v>
      </c>
      <c r="AE14" s="1014">
        <v>-375</v>
      </c>
      <c r="AF14" s="1014">
        <v>-366</v>
      </c>
      <c r="AG14" s="1014">
        <v>-304</v>
      </c>
      <c r="AH14" s="1014">
        <v>-594</v>
      </c>
      <c r="AI14" s="1014">
        <v>-390</v>
      </c>
      <c r="AJ14" s="1014">
        <v>-323</v>
      </c>
      <c r="AK14" s="1014">
        <v>-350</v>
      </c>
      <c r="AL14" s="1014">
        <v>-503</v>
      </c>
      <c r="AM14" s="1014">
        <v>-425</v>
      </c>
      <c r="AN14" s="1014">
        <v>-377</v>
      </c>
      <c r="AO14" s="357">
        <v>-433</v>
      </c>
      <c r="AP14" s="441" t="s">
        <v>203</v>
      </c>
      <c r="AQ14" s="439">
        <v>6448</v>
      </c>
      <c r="AR14" s="439">
        <v>7742</v>
      </c>
      <c r="AS14" s="439">
        <v>7151</v>
      </c>
      <c r="AT14" s="1004">
        <v>6092</v>
      </c>
      <c r="AU14" s="1004">
        <v>6557</v>
      </c>
      <c r="AV14" s="1004">
        <v>11582</v>
      </c>
      <c r="AW14" s="1004">
        <v>7568</v>
      </c>
      <c r="AX14" s="1004">
        <v>9807</v>
      </c>
      <c r="AY14" s="1004">
        <v>8898</v>
      </c>
      <c r="AZ14" s="1004">
        <v>9618</v>
      </c>
      <c r="BA14" s="1004">
        <v>6489</v>
      </c>
      <c r="BB14" s="1004">
        <v>7279</v>
      </c>
      <c r="BC14" s="439">
        <v>5505</v>
      </c>
    </row>
    <row r="15" spans="1:55" ht="13.5" customHeight="1">
      <c r="A15" s="1054" t="s">
        <v>199</v>
      </c>
      <c r="B15" s="1053">
        <f t="shared" ref="B15:H15" si="2">SUM(B12:B14)</f>
        <v>-2336</v>
      </c>
      <c r="C15" s="1053">
        <f t="shared" si="2"/>
        <v>-5986</v>
      </c>
      <c r="D15" s="1053">
        <f t="shared" si="2"/>
        <v>-5046</v>
      </c>
      <c r="E15" s="1053">
        <f t="shared" si="2"/>
        <v>-5324</v>
      </c>
      <c r="F15" s="1053">
        <f t="shared" si="2"/>
        <v>-4928</v>
      </c>
      <c r="G15" s="1053">
        <f t="shared" si="2"/>
        <v>-5104</v>
      </c>
      <c r="H15" s="1053">
        <f t="shared" si="2"/>
        <v>-5400</v>
      </c>
      <c r="I15" s="1053">
        <v>-5040</v>
      </c>
      <c r="J15" s="1053">
        <v>-5064</v>
      </c>
      <c r="K15" s="1053">
        <v>-5219</v>
      </c>
      <c r="L15" s="1053">
        <v>-4816</v>
      </c>
      <c r="M15" s="1053">
        <v>-4512</v>
      </c>
      <c r="N15" s="1053">
        <v>-4338</v>
      </c>
      <c r="O15" s="441" t="s">
        <v>201</v>
      </c>
      <c r="P15" s="439">
        <v>14184</v>
      </c>
      <c r="Q15" s="439">
        <v>12452</v>
      </c>
      <c r="R15" s="439">
        <v>17180</v>
      </c>
      <c r="S15" s="439">
        <v>21524</v>
      </c>
      <c r="T15" s="439">
        <v>22273</v>
      </c>
      <c r="U15" s="439">
        <v>39749</v>
      </c>
      <c r="V15" s="439">
        <v>33271</v>
      </c>
      <c r="W15" s="439">
        <v>28128</v>
      </c>
      <c r="X15" s="439">
        <v>20167</v>
      </c>
      <c r="Y15" s="439">
        <v>17293</v>
      </c>
      <c r="Z15" s="439">
        <v>13703</v>
      </c>
      <c r="AA15" s="439">
        <v>10669</v>
      </c>
      <c r="AB15" s="436" t="s">
        <v>202</v>
      </c>
      <c r="AC15" s="1014">
        <v>-140</v>
      </c>
      <c r="AD15" s="1014">
        <v>-130</v>
      </c>
      <c r="AE15" s="1014">
        <v>-156</v>
      </c>
      <c r="AF15" s="1014">
        <v>-885</v>
      </c>
      <c r="AG15" s="1014">
        <v>-149</v>
      </c>
      <c r="AH15" s="1014">
        <v>-140</v>
      </c>
      <c r="AI15" s="1014">
        <v>-250</v>
      </c>
      <c r="AJ15" s="1014">
        <v>-87</v>
      </c>
      <c r="AK15" s="1014">
        <v>-74</v>
      </c>
      <c r="AL15" s="1014">
        <v>-71</v>
      </c>
      <c r="AM15" s="1014">
        <v>-75</v>
      </c>
      <c r="AN15" s="1014">
        <v>-70</v>
      </c>
      <c r="AO15" s="357">
        <v>-63</v>
      </c>
      <c r="AP15" s="441" t="s">
        <v>201</v>
      </c>
      <c r="AQ15" s="439">
        <v>13368</v>
      </c>
      <c r="AR15" s="439">
        <v>12836</v>
      </c>
      <c r="AS15" s="439">
        <v>14184</v>
      </c>
      <c r="AT15" s="1004">
        <v>14919</v>
      </c>
      <c r="AU15" s="1004">
        <v>14969</v>
      </c>
      <c r="AV15" s="1004">
        <v>16137</v>
      </c>
      <c r="AW15" s="1004">
        <v>12452</v>
      </c>
      <c r="AX15" s="1004">
        <v>15061</v>
      </c>
      <c r="AY15" s="1004">
        <v>15568</v>
      </c>
      <c r="AZ15" s="1004">
        <v>17176</v>
      </c>
      <c r="BA15" s="1004">
        <v>17180</v>
      </c>
      <c r="BB15" s="1004">
        <v>29540</v>
      </c>
      <c r="BC15" s="439">
        <v>28692</v>
      </c>
    </row>
    <row r="16" spans="1:55" ht="18" customHeight="1">
      <c r="A16" s="1054" t="s">
        <v>198</v>
      </c>
      <c r="B16" s="1053">
        <f>+B11+B15</f>
        <v>1757</v>
      </c>
      <c r="C16" s="1053">
        <f>+C11+C15</f>
        <v>2649</v>
      </c>
      <c r="D16" s="1053">
        <f>+D11+D15</f>
        <v>4126</v>
      </c>
      <c r="E16" s="1053">
        <v>4367</v>
      </c>
      <c r="F16" s="1053">
        <v>5127</v>
      </c>
      <c r="G16" s="1053">
        <v>5183</v>
      </c>
      <c r="H16" s="1053">
        <v>4841</v>
      </c>
      <c r="I16" s="1053">
        <v>4851</v>
      </c>
      <c r="J16" s="1053">
        <v>4934</v>
      </c>
      <c r="K16" s="1053">
        <v>4282</v>
      </c>
      <c r="L16" s="1053">
        <v>4518</v>
      </c>
      <c r="M16" s="1053">
        <v>4561</v>
      </c>
      <c r="N16" s="1053">
        <v>3862</v>
      </c>
      <c r="O16" s="1801" t="s">
        <v>200</v>
      </c>
      <c r="P16" s="439">
        <v>30799</v>
      </c>
      <c r="Q16" s="439">
        <v>24583</v>
      </c>
      <c r="R16" s="439">
        <v>25879</v>
      </c>
      <c r="S16" s="439">
        <v>23102</v>
      </c>
      <c r="T16" s="439">
        <v>20434</v>
      </c>
      <c r="U16" s="435"/>
      <c r="V16" s="435"/>
      <c r="W16" s="435"/>
      <c r="X16" s="435"/>
      <c r="Y16" s="435"/>
      <c r="Z16" s="435"/>
      <c r="AA16" s="435"/>
      <c r="AB16" s="44" t="s">
        <v>199</v>
      </c>
      <c r="AC16" s="984">
        <v>-1088</v>
      </c>
      <c r="AD16" s="984">
        <v>-1248</v>
      </c>
      <c r="AE16" s="984">
        <f t="shared" ref="AE16:AN16" si="3">SUM(AE13:AE15)</f>
        <v>-1179</v>
      </c>
      <c r="AF16" s="984">
        <f t="shared" si="3"/>
        <v>-2175</v>
      </c>
      <c r="AG16" s="984">
        <f t="shared" si="3"/>
        <v>-1180</v>
      </c>
      <c r="AH16" s="984">
        <f t="shared" si="3"/>
        <v>-1452</v>
      </c>
      <c r="AI16" s="984">
        <f t="shared" si="3"/>
        <v>-1384</v>
      </c>
      <c r="AJ16" s="984">
        <f t="shared" si="3"/>
        <v>-1136</v>
      </c>
      <c r="AK16" s="984">
        <f t="shared" si="3"/>
        <v>-1154</v>
      </c>
      <c r="AL16" s="984">
        <f t="shared" si="3"/>
        <v>-1372</v>
      </c>
      <c r="AM16" s="984">
        <f t="shared" si="3"/>
        <v>-1361</v>
      </c>
      <c r="AN16" s="984">
        <f t="shared" si="3"/>
        <v>-1204</v>
      </c>
      <c r="AO16" s="1017">
        <v>-1291</v>
      </c>
      <c r="AP16" s="1801" t="s">
        <v>200</v>
      </c>
      <c r="AQ16" s="439">
        <v>29854</v>
      </c>
      <c r="AR16" s="439">
        <v>25961</v>
      </c>
      <c r="AS16" s="439">
        <v>30799</v>
      </c>
      <c r="AT16" s="1004">
        <v>29350</v>
      </c>
      <c r="AU16" s="1004">
        <v>28111</v>
      </c>
      <c r="AV16" s="1004">
        <v>27003</v>
      </c>
      <c r="AW16" s="1004">
        <v>24583</v>
      </c>
      <c r="AX16" s="1004">
        <v>26829</v>
      </c>
      <c r="AY16" s="1004">
        <v>26335</v>
      </c>
      <c r="AZ16" s="1004">
        <v>25750</v>
      </c>
      <c r="BA16" s="1004">
        <v>25879</v>
      </c>
      <c r="BB16" s="1004">
        <v>25472</v>
      </c>
      <c r="BC16" s="439">
        <v>24772</v>
      </c>
    </row>
    <row r="17" spans="1:55" ht="13.5" customHeight="1">
      <c r="A17" s="441" t="s">
        <v>71</v>
      </c>
      <c r="B17" s="1030">
        <v>-852</v>
      </c>
      <c r="C17" s="1030">
        <v>-536</v>
      </c>
      <c r="D17" s="1030">
        <v>-173</v>
      </c>
      <c r="E17" s="1030">
        <v>-369</v>
      </c>
      <c r="F17" s="1030">
        <v>-502</v>
      </c>
      <c r="G17" s="1030">
        <v>-479</v>
      </c>
      <c r="H17" s="1030">
        <v>-534</v>
      </c>
      <c r="I17" s="1030">
        <v>-735</v>
      </c>
      <c r="J17" s="1030">
        <v>-895</v>
      </c>
      <c r="K17" s="1030">
        <v>-735</v>
      </c>
      <c r="L17" s="1030">
        <v>-879</v>
      </c>
      <c r="M17" s="1030">
        <v>-1486</v>
      </c>
      <c r="N17" s="1030">
        <v>-466</v>
      </c>
      <c r="O17" s="441" t="s">
        <v>113</v>
      </c>
      <c r="P17" s="439">
        <v>39111</v>
      </c>
      <c r="Q17" s="439">
        <v>37025</v>
      </c>
      <c r="R17" s="439">
        <v>46111</v>
      </c>
      <c r="S17" s="439">
        <v>69959</v>
      </c>
      <c r="T17" s="439">
        <v>80741</v>
      </c>
      <c r="U17" s="439">
        <v>105119</v>
      </c>
      <c r="V17" s="439">
        <v>70992</v>
      </c>
      <c r="W17" s="439">
        <v>118789</v>
      </c>
      <c r="X17" s="439">
        <v>171943</v>
      </c>
      <c r="Y17" s="439">
        <v>96825</v>
      </c>
      <c r="Z17" s="439">
        <v>75422</v>
      </c>
      <c r="AA17" s="439">
        <v>86838</v>
      </c>
      <c r="AB17" s="44" t="s">
        <v>929</v>
      </c>
      <c r="AC17" s="984">
        <v>-1088</v>
      </c>
      <c r="AD17" s="984">
        <v>-1248</v>
      </c>
      <c r="AE17" s="984">
        <v>-1179</v>
      </c>
      <c r="AF17" s="984">
        <v>-1161</v>
      </c>
      <c r="AG17" s="984">
        <v>-1180</v>
      </c>
      <c r="AH17" s="984">
        <v>-1357</v>
      </c>
      <c r="AI17" s="984">
        <v>-1243</v>
      </c>
      <c r="AJ17" s="984">
        <v>-1136</v>
      </c>
      <c r="AK17" s="984">
        <v>-1154</v>
      </c>
      <c r="AL17" s="984">
        <v>-1372</v>
      </c>
      <c r="AM17" s="984">
        <v>-1361</v>
      </c>
      <c r="AN17" s="984">
        <v>-1204</v>
      </c>
      <c r="AO17" s="1017">
        <v>-1291</v>
      </c>
      <c r="AP17" s="441" t="s">
        <v>113</v>
      </c>
      <c r="AQ17" s="439">
        <v>47039</v>
      </c>
      <c r="AR17" s="439">
        <v>56934</v>
      </c>
      <c r="AS17" s="439">
        <v>39111</v>
      </c>
      <c r="AT17" s="1004">
        <v>51791</v>
      </c>
      <c r="AU17" s="1004">
        <v>41647</v>
      </c>
      <c r="AV17" s="1004">
        <v>39491</v>
      </c>
      <c r="AW17" s="1004">
        <v>37025</v>
      </c>
      <c r="AX17" s="1004">
        <v>36713</v>
      </c>
      <c r="AY17" s="1004">
        <v>43719</v>
      </c>
      <c r="AZ17" s="1004">
        <v>42306</v>
      </c>
      <c r="BA17" s="1004">
        <v>46111</v>
      </c>
      <c r="BB17" s="1004">
        <v>48637</v>
      </c>
      <c r="BC17" s="439">
        <v>53385</v>
      </c>
    </row>
    <row r="18" spans="1:55" ht="20.25" customHeight="1">
      <c r="A18" s="1054" t="s">
        <v>68</v>
      </c>
      <c r="B18" s="1053">
        <f t="shared" ref="B18:G18" si="4">SUM(B16:B17)</f>
        <v>905</v>
      </c>
      <c r="C18" s="1053">
        <f t="shared" si="4"/>
        <v>2113</v>
      </c>
      <c r="D18" s="1053">
        <f t="shared" si="4"/>
        <v>3953</v>
      </c>
      <c r="E18" s="1053">
        <f t="shared" si="4"/>
        <v>3998</v>
      </c>
      <c r="F18" s="1053">
        <f t="shared" si="4"/>
        <v>4625</v>
      </c>
      <c r="G18" s="1053">
        <f t="shared" si="4"/>
        <v>4704</v>
      </c>
      <c r="H18" s="1053">
        <v>4307</v>
      </c>
      <c r="I18" s="1053">
        <v>4116</v>
      </c>
      <c r="J18" s="1053">
        <v>4039</v>
      </c>
      <c r="K18" s="1053">
        <v>3547</v>
      </c>
      <c r="L18" s="1053">
        <v>3639</v>
      </c>
      <c r="M18" s="1053">
        <v>3075</v>
      </c>
      <c r="N18" s="1053">
        <v>3396</v>
      </c>
      <c r="O18" s="1801" t="s">
        <v>112</v>
      </c>
      <c r="P18" s="446">
        <v>217</v>
      </c>
      <c r="Q18" s="446">
        <v>169</v>
      </c>
      <c r="R18" s="446">
        <v>163</v>
      </c>
      <c r="S18" s="446">
        <v>178</v>
      </c>
      <c r="T18" s="446">
        <v>151</v>
      </c>
      <c r="U18" s="446">
        <v>256</v>
      </c>
      <c r="V18" s="446">
        <v>203</v>
      </c>
      <c r="W18" s="439">
        <v>-711</v>
      </c>
      <c r="X18" s="439">
        <v>-215</v>
      </c>
      <c r="Y18" s="439">
        <v>1127</v>
      </c>
      <c r="Z18" s="439">
        <v>763</v>
      </c>
      <c r="AA18" s="439">
        <v>413</v>
      </c>
      <c r="AB18" s="44" t="s">
        <v>198</v>
      </c>
      <c r="AC18" s="984">
        <v>1004</v>
      </c>
      <c r="AD18" s="984">
        <v>753</v>
      </c>
      <c r="AE18" s="984">
        <f t="shared" ref="AE18:AN18" si="5">AE11+AE16</f>
        <v>1115</v>
      </c>
      <c r="AF18" s="984">
        <f t="shared" si="5"/>
        <v>-90</v>
      </c>
      <c r="AG18" s="984">
        <f t="shared" si="5"/>
        <v>961</v>
      </c>
      <c r="AH18" s="984">
        <f t="shared" si="5"/>
        <v>663</v>
      </c>
      <c r="AI18" s="984">
        <f t="shared" si="5"/>
        <v>735</v>
      </c>
      <c r="AJ18" s="984">
        <f t="shared" si="5"/>
        <v>961</v>
      </c>
      <c r="AK18" s="984">
        <f t="shared" si="5"/>
        <v>1424</v>
      </c>
      <c r="AL18" s="984">
        <f t="shared" si="5"/>
        <v>1006</v>
      </c>
      <c r="AM18" s="984">
        <f t="shared" si="5"/>
        <v>867</v>
      </c>
      <c r="AN18" s="984">
        <f t="shared" si="5"/>
        <v>1169</v>
      </c>
      <c r="AO18" s="1017">
        <v>1116</v>
      </c>
      <c r="AP18" s="1801" t="s">
        <v>112</v>
      </c>
      <c r="AQ18" s="446">
        <v>356</v>
      </c>
      <c r="AR18" s="446">
        <v>332</v>
      </c>
      <c r="AS18" s="446">
        <v>217</v>
      </c>
      <c r="AT18" s="1032">
        <v>372</v>
      </c>
      <c r="AU18" s="1032">
        <v>316</v>
      </c>
      <c r="AV18" s="1032">
        <v>212</v>
      </c>
      <c r="AW18" s="1032">
        <v>169</v>
      </c>
      <c r="AX18" s="1032">
        <v>131</v>
      </c>
      <c r="AY18" s="1032">
        <v>165</v>
      </c>
      <c r="AZ18" s="1032">
        <v>150</v>
      </c>
      <c r="BA18" s="1032">
        <v>163</v>
      </c>
      <c r="BB18" s="1032">
        <v>143</v>
      </c>
      <c r="BC18" s="446">
        <v>140</v>
      </c>
    </row>
    <row r="19" spans="1:55" ht="13.5" customHeight="1">
      <c r="A19" s="441" t="s">
        <v>194</v>
      </c>
      <c r="B19" s="1030">
        <v>-202</v>
      </c>
      <c r="C19" s="1030">
        <v>-571</v>
      </c>
      <c r="D19" s="1030">
        <v>-872</v>
      </c>
      <c r="E19" s="1030">
        <v>-950</v>
      </c>
      <c r="F19" s="1030">
        <v>-859</v>
      </c>
      <c r="G19" s="1030">
        <v>-1042</v>
      </c>
      <c r="H19" s="1030">
        <v>-950</v>
      </c>
      <c r="I19" s="1030">
        <v>-1009</v>
      </c>
      <c r="J19" s="1030">
        <v>-970</v>
      </c>
      <c r="K19" s="1030">
        <v>-913</v>
      </c>
      <c r="L19" s="1030">
        <v>-976</v>
      </c>
      <c r="M19" s="1030">
        <v>-757</v>
      </c>
      <c r="N19" s="1030">
        <v>-724</v>
      </c>
      <c r="O19" s="1801"/>
      <c r="P19" s="446"/>
      <c r="Q19" s="446"/>
      <c r="R19" s="446"/>
      <c r="S19" s="446"/>
      <c r="T19" s="446"/>
      <c r="U19" s="446"/>
      <c r="V19" s="446"/>
      <c r="W19" s="445"/>
      <c r="X19" s="435"/>
      <c r="Y19" s="435"/>
      <c r="Z19" s="435"/>
      <c r="AA19" s="435"/>
      <c r="AB19" s="436" t="s">
        <v>71</v>
      </c>
      <c r="AC19" s="1014">
        <v>-698</v>
      </c>
      <c r="AD19" s="1014">
        <v>-154</v>
      </c>
      <c r="AE19" s="1014">
        <v>-102</v>
      </c>
      <c r="AF19" s="1014">
        <v>-331</v>
      </c>
      <c r="AG19" s="1014">
        <v>-61</v>
      </c>
      <c r="AH19" s="1014">
        <v>-42</v>
      </c>
      <c r="AI19" s="1014">
        <v>-30</v>
      </c>
      <c r="AJ19" s="1014">
        <v>-44</v>
      </c>
      <c r="AK19" s="1014">
        <v>-59</v>
      </c>
      <c r="AL19" s="1014">
        <v>-40</v>
      </c>
      <c r="AM19" s="1014">
        <v>-71</v>
      </c>
      <c r="AN19" s="1014">
        <v>-79</v>
      </c>
      <c r="AO19" s="357">
        <v>-106</v>
      </c>
      <c r="AP19" s="1801"/>
      <c r="AS19" s="446"/>
      <c r="AT19" s="1032"/>
      <c r="AU19" s="1032"/>
      <c r="AV19" s="1032"/>
      <c r="AW19" s="1032"/>
      <c r="AX19" s="1032"/>
      <c r="AY19" s="1032"/>
      <c r="AZ19" s="1032"/>
      <c r="BA19" s="1032"/>
      <c r="BB19" s="1032"/>
      <c r="BC19" s="446"/>
    </row>
    <row r="20" spans="1:55" ht="13.5" customHeight="1">
      <c r="A20" s="1952" t="s">
        <v>195</v>
      </c>
      <c r="B20" s="1056">
        <f t="shared" ref="B20:H20" si="6">SUM(B18:B19)</f>
        <v>703</v>
      </c>
      <c r="C20" s="1056">
        <f t="shared" si="6"/>
        <v>1542</v>
      </c>
      <c r="D20" s="1056">
        <f t="shared" si="6"/>
        <v>3081</v>
      </c>
      <c r="E20" s="1056">
        <f t="shared" si="6"/>
        <v>3048</v>
      </c>
      <c r="F20" s="1056">
        <f t="shared" si="6"/>
        <v>3766</v>
      </c>
      <c r="G20" s="1056">
        <f t="shared" si="6"/>
        <v>3662</v>
      </c>
      <c r="H20" s="1053">
        <f t="shared" si="6"/>
        <v>3357</v>
      </c>
      <c r="I20" s="1053">
        <v>3107</v>
      </c>
      <c r="J20" s="1053">
        <v>3069</v>
      </c>
      <c r="K20" s="1053">
        <v>2634</v>
      </c>
      <c r="L20" s="1053">
        <v>2663</v>
      </c>
      <c r="M20" s="1053">
        <v>2318</v>
      </c>
      <c r="N20" s="1053">
        <v>2672</v>
      </c>
      <c r="O20" s="441" t="s">
        <v>197</v>
      </c>
      <c r="P20" s="439">
        <v>572</v>
      </c>
      <c r="Q20" s="439">
        <v>1601</v>
      </c>
      <c r="R20" s="439">
        <v>1235</v>
      </c>
      <c r="S20" s="439">
        <v>588</v>
      </c>
      <c r="T20" s="439">
        <v>515</v>
      </c>
      <c r="U20" s="439">
        <v>487</v>
      </c>
      <c r="V20" s="439">
        <v>630</v>
      </c>
      <c r="W20" s="439">
        <v>585</v>
      </c>
      <c r="X20" s="439">
        <v>591</v>
      </c>
      <c r="Y20" s="439">
        <v>554</v>
      </c>
      <c r="Z20" s="439">
        <v>470</v>
      </c>
      <c r="AA20" s="439">
        <v>431</v>
      </c>
      <c r="AB20" s="44" t="s">
        <v>68</v>
      </c>
      <c r="AC20" s="984">
        <v>306</v>
      </c>
      <c r="AD20" s="984">
        <v>599</v>
      </c>
      <c r="AE20" s="984">
        <f t="shared" ref="AE20:AN20" si="7">AE18+AE19</f>
        <v>1013</v>
      </c>
      <c r="AF20" s="984">
        <f t="shared" si="7"/>
        <v>-421</v>
      </c>
      <c r="AG20" s="984">
        <f t="shared" si="7"/>
        <v>900</v>
      </c>
      <c r="AH20" s="984">
        <f t="shared" si="7"/>
        <v>621</v>
      </c>
      <c r="AI20" s="984">
        <f t="shared" si="7"/>
        <v>705</v>
      </c>
      <c r="AJ20" s="984">
        <f t="shared" si="7"/>
        <v>917</v>
      </c>
      <c r="AK20" s="984">
        <f t="shared" si="7"/>
        <v>1365</v>
      </c>
      <c r="AL20" s="984">
        <f t="shared" si="7"/>
        <v>966</v>
      </c>
      <c r="AM20" s="984">
        <f t="shared" si="7"/>
        <v>796</v>
      </c>
      <c r="AN20" s="984">
        <f t="shared" si="7"/>
        <v>1090</v>
      </c>
      <c r="AO20" s="1017">
        <v>1010</v>
      </c>
      <c r="AP20" s="441" t="s">
        <v>197</v>
      </c>
      <c r="AQ20" s="446">
        <v>553</v>
      </c>
      <c r="AR20" s="446">
        <v>557</v>
      </c>
      <c r="AS20" s="439">
        <v>572</v>
      </c>
      <c r="AT20" s="1004">
        <v>1377</v>
      </c>
      <c r="AU20" s="1004">
        <v>2098</v>
      </c>
      <c r="AV20" s="1004">
        <v>1620</v>
      </c>
      <c r="AW20" s="1004">
        <v>1601</v>
      </c>
      <c r="AX20" s="1004">
        <v>1617</v>
      </c>
      <c r="AY20" s="1004">
        <v>1577</v>
      </c>
      <c r="AZ20" s="1004">
        <v>1237</v>
      </c>
      <c r="BA20" s="1004">
        <v>1235</v>
      </c>
      <c r="BB20" s="1004">
        <v>572</v>
      </c>
      <c r="BC20" s="439">
        <v>567</v>
      </c>
    </row>
    <row r="21" spans="1:55" ht="13.5" customHeight="1">
      <c r="A21" s="1952"/>
      <c r="B21" s="1056"/>
      <c r="C21" s="1056"/>
      <c r="D21" s="1056"/>
      <c r="E21" s="1056"/>
      <c r="F21" s="1056"/>
      <c r="G21" s="1056"/>
      <c r="H21" s="1055"/>
      <c r="I21" s="1031"/>
      <c r="J21" s="1031"/>
      <c r="K21" s="1031"/>
      <c r="L21" s="1031"/>
      <c r="M21" s="1031"/>
      <c r="N21" s="1031"/>
      <c r="O21" s="441" t="s">
        <v>196</v>
      </c>
      <c r="P21" s="439">
        <v>3695</v>
      </c>
      <c r="Q21" s="439">
        <v>4035</v>
      </c>
      <c r="R21" s="439">
        <v>3983</v>
      </c>
      <c r="S21" s="439">
        <v>3792</v>
      </c>
      <c r="T21" s="439">
        <v>3208</v>
      </c>
      <c r="U21" s="439">
        <v>2908</v>
      </c>
      <c r="V21" s="439">
        <v>3246</v>
      </c>
      <c r="W21" s="439">
        <v>3425</v>
      </c>
      <c r="X21" s="439">
        <v>3321</v>
      </c>
      <c r="Y21" s="439">
        <v>3219</v>
      </c>
      <c r="Z21" s="439">
        <v>2947</v>
      </c>
      <c r="AA21" s="439">
        <v>2535</v>
      </c>
      <c r="AB21" s="44" t="s">
        <v>928</v>
      </c>
      <c r="AC21" s="984">
        <v>306</v>
      </c>
      <c r="AD21" s="984">
        <v>599</v>
      </c>
      <c r="AE21" s="984">
        <v>875</v>
      </c>
      <c r="AF21" s="984">
        <v>875</v>
      </c>
      <c r="AG21" s="984">
        <v>900</v>
      </c>
      <c r="AH21" s="984">
        <v>716</v>
      </c>
      <c r="AI21" s="984">
        <v>760</v>
      </c>
      <c r="AJ21" s="984">
        <v>917</v>
      </c>
      <c r="AK21" s="984">
        <v>1016</v>
      </c>
      <c r="AL21" s="984">
        <v>831</v>
      </c>
      <c r="AM21" s="984">
        <v>796</v>
      </c>
      <c r="AN21" s="984">
        <v>1090</v>
      </c>
      <c r="AO21" s="1017">
        <v>1010</v>
      </c>
      <c r="AP21" s="441" t="s">
        <v>196</v>
      </c>
      <c r="AQ21" s="439">
        <v>3661</v>
      </c>
      <c r="AR21" s="439">
        <v>3531</v>
      </c>
      <c r="AS21" s="439">
        <v>3695</v>
      </c>
      <c r="AT21" s="1004">
        <v>3595</v>
      </c>
      <c r="AU21" s="1004">
        <v>4328</v>
      </c>
      <c r="AV21" s="1004">
        <v>4319</v>
      </c>
      <c r="AW21" s="1004">
        <v>4035</v>
      </c>
      <c r="AX21" s="1004">
        <v>4146</v>
      </c>
      <c r="AY21" s="1004">
        <v>4064</v>
      </c>
      <c r="AZ21" s="1004">
        <v>3971</v>
      </c>
      <c r="BA21" s="1004">
        <v>3983</v>
      </c>
      <c r="BB21" s="1004">
        <v>4071</v>
      </c>
      <c r="BC21" s="439">
        <v>3991</v>
      </c>
    </row>
    <row r="22" spans="1:55" ht="13.5" customHeight="1">
      <c r="A22" s="1953" t="s">
        <v>190</v>
      </c>
      <c r="B22" s="1032" t="s">
        <v>60</v>
      </c>
      <c r="C22" s="1032" t="s">
        <v>60</v>
      </c>
      <c r="D22" s="1032" t="s">
        <v>60</v>
      </c>
      <c r="E22" s="1032" t="s">
        <v>60</v>
      </c>
      <c r="F22" s="1032" t="s">
        <v>60</v>
      </c>
      <c r="G22" s="1032" t="s">
        <v>60</v>
      </c>
      <c r="H22" s="1055">
        <v>-25</v>
      </c>
      <c r="I22" s="1031">
        <v>9</v>
      </c>
      <c r="J22" s="1031">
        <v>57</v>
      </c>
      <c r="K22" s="1031"/>
      <c r="L22" s="1031"/>
      <c r="M22" s="1031"/>
      <c r="N22" s="1031"/>
      <c r="O22" s="441" t="s">
        <v>193</v>
      </c>
      <c r="P22" s="439">
        <v>2002</v>
      </c>
      <c r="Q22" s="439">
        <v>546</v>
      </c>
      <c r="R22" s="439">
        <v>624</v>
      </c>
      <c r="S22" s="439">
        <v>566</v>
      </c>
      <c r="T22" s="439">
        <v>557</v>
      </c>
      <c r="U22" s="439">
        <v>509</v>
      </c>
      <c r="V22" s="439">
        <v>431</v>
      </c>
      <c r="W22" s="439">
        <v>474</v>
      </c>
      <c r="X22" s="439">
        <v>469</v>
      </c>
      <c r="Y22" s="439">
        <v>454</v>
      </c>
      <c r="Z22" s="439">
        <v>452</v>
      </c>
      <c r="AA22" s="439">
        <v>375</v>
      </c>
      <c r="AB22" s="436" t="s">
        <v>194</v>
      </c>
      <c r="AC22" s="1014">
        <v>-63</v>
      </c>
      <c r="AD22" s="1014">
        <v>-139</v>
      </c>
      <c r="AE22" s="1014">
        <v>-263</v>
      </c>
      <c r="AF22" s="1014">
        <v>89</v>
      </c>
      <c r="AG22" s="1014">
        <v>-219</v>
      </c>
      <c r="AH22" s="1014">
        <v>-178</v>
      </c>
      <c r="AI22" s="1014">
        <v>-200</v>
      </c>
      <c r="AJ22" s="1014">
        <v>-193</v>
      </c>
      <c r="AK22" s="1014">
        <v>-250</v>
      </c>
      <c r="AL22" s="1014">
        <v>-229</v>
      </c>
      <c r="AM22" s="1014">
        <v>-167</v>
      </c>
      <c r="AN22" s="1014">
        <v>-258</v>
      </c>
      <c r="AO22" s="357">
        <v>-267</v>
      </c>
      <c r="AP22" s="441" t="s">
        <v>193</v>
      </c>
      <c r="AQ22" s="439">
        <v>1945</v>
      </c>
      <c r="AR22" s="439">
        <v>1955</v>
      </c>
      <c r="AS22" s="439">
        <v>2002</v>
      </c>
      <c r="AT22" s="1004">
        <v>1972</v>
      </c>
      <c r="AU22" s="1004">
        <v>2022</v>
      </c>
      <c r="AV22" s="1004">
        <v>2067</v>
      </c>
      <c r="AW22" s="1004">
        <v>546</v>
      </c>
      <c r="AX22" s="1004">
        <v>576</v>
      </c>
      <c r="AY22" s="1004">
        <v>594</v>
      </c>
      <c r="AZ22" s="1004">
        <v>612</v>
      </c>
      <c r="BA22" s="1004">
        <v>624</v>
      </c>
      <c r="BB22" s="1004">
        <v>634</v>
      </c>
      <c r="BC22" s="439">
        <v>570</v>
      </c>
    </row>
    <row r="23" spans="1:55" ht="13.5" customHeight="1">
      <c r="A23" s="1953"/>
      <c r="B23" s="1055"/>
      <c r="C23" s="1055"/>
      <c r="D23" s="1055"/>
      <c r="E23" s="1055"/>
      <c r="F23" s="1055"/>
      <c r="G23" s="1055"/>
      <c r="H23" s="1053"/>
      <c r="I23" s="1053"/>
      <c r="J23" s="1053"/>
      <c r="K23" s="1053"/>
      <c r="L23" s="1053"/>
      <c r="M23" s="1053"/>
      <c r="N23" s="1053"/>
      <c r="O23" s="441" t="s">
        <v>191</v>
      </c>
      <c r="P23" s="439">
        <v>1585</v>
      </c>
      <c r="Q23" s="439">
        <v>1607</v>
      </c>
      <c r="R23" s="439">
        <v>1448</v>
      </c>
      <c r="S23" s="439">
        <v>3119</v>
      </c>
      <c r="T23" s="439">
        <v>3054</v>
      </c>
      <c r="U23" s="439">
        <v>3227</v>
      </c>
      <c r="V23" s="439">
        <v>3524</v>
      </c>
      <c r="W23" s="439">
        <v>3408</v>
      </c>
      <c r="X23" s="439">
        <v>3644</v>
      </c>
      <c r="Y23" s="439">
        <v>3568</v>
      </c>
      <c r="Z23" s="439">
        <v>3505</v>
      </c>
      <c r="AA23" s="439">
        <v>3334</v>
      </c>
      <c r="AB23" s="44" t="s">
        <v>192</v>
      </c>
      <c r="AC23" s="984">
        <v>243</v>
      </c>
      <c r="AD23" s="984">
        <v>460</v>
      </c>
      <c r="AE23" s="984">
        <f t="shared" ref="AE23:AN23" si="8">AE20+AE22</f>
        <v>750</v>
      </c>
      <c r="AF23" s="984">
        <f t="shared" si="8"/>
        <v>-332</v>
      </c>
      <c r="AG23" s="984">
        <f t="shared" si="8"/>
        <v>681</v>
      </c>
      <c r="AH23" s="984">
        <f t="shared" si="8"/>
        <v>443</v>
      </c>
      <c r="AI23" s="984">
        <f t="shared" si="8"/>
        <v>505</v>
      </c>
      <c r="AJ23" s="984">
        <f t="shared" si="8"/>
        <v>724</v>
      </c>
      <c r="AK23" s="984">
        <f t="shared" si="8"/>
        <v>1115</v>
      </c>
      <c r="AL23" s="984">
        <f t="shared" si="8"/>
        <v>737</v>
      </c>
      <c r="AM23" s="984">
        <f t="shared" si="8"/>
        <v>629</v>
      </c>
      <c r="AN23" s="984">
        <f t="shared" si="8"/>
        <v>832</v>
      </c>
      <c r="AO23" s="1017">
        <v>743</v>
      </c>
      <c r="AP23" s="441" t="s">
        <v>191</v>
      </c>
      <c r="AQ23" s="439">
        <v>1575</v>
      </c>
      <c r="AR23" s="439">
        <v>1478</v>
      </c>
      <c r="AS23" s="439">
        <v>1585</v>
      </c>
      <c r="AT23" s="1004">
        <v>1603</v>
      </c>
      <c r="AU23" s="1004">
        <v>1680</v>
      </c>
      <c r="AV23" s="1004">
        <v>1698</v>
      </c>
      <c r="AW23" s="1004">
        <v>1607</v>
      </c>
      <c r="AX23" s="1004">
        <v>1638</v>
      </c>
      <c r="AY23" s="1004">
        <v>1615</v>
      </c>
      <c r="AZ23" s="1004">
        <v>1516</v>
      </c>
      <c r="BA23" s="1004">
        <v>1448</v>
      </c>
      <c r="BB23" s="1004">
        <v>3280</v>
      </c>
      <c r="BC23" s="439">
        <v>3205</v>
      </c>
    </row>
    <row r="24" spans="1:55" ht="13.5" customHeight="1">
      <c r="A24" s="1054" t="s">
        <v>187</v>
      </c>
      <c r="B24" s="1017">
        <f>+B20</f>
        <v>703</v>
      </c>
      <c r="C24" s="1017">
        <f>+C20</f>
        <v>1542</v>
      </c>
      <c r="D24" s="1017">
        <f>+D20</f>
        <v>3081</v>
      </c>
      <c r="E24" s="1053">
        <v>3048</v>
      </c>
      <c r="F24" s="1053">
        <v>3766</v>
      </c>
      <c r="G24" s="1053">
        <f>SUM(G20:G23)</f>
        <v>3662</v>
      </c>
      <c r="H24" s="1053">
        <f>SUM(H20:H23)</f>
        <v>3332</v>
      </c>
      <c r="I24" s="1053">
        <v>3116</v>
      </c>
      <c r="J24" s="1053">
        <v>3126</v>
      </c>
      <c r="K24" s="1053"/>
      <c r="L24" s="1053"/>
      <c r="M24" s="1053"/>
      <c r="N24" s="1053"/>
      <c r="O24" s="441" t="s">
        <v>189</v>
      </c>
      <c r="P24" s="439">
        <v>487</v>
      </c>
      <c r="Q24" s="439">
        <v>164</v>
      </c>
      <c r="R24" s="439">
        <v>118</v>
      </c>
      <c r="S24" s="439">
        <v>60</v>
      </c>
      <c r="T24" s="439">
        <v>76</v>
      </c>
      <c r="U24" s="439">
        <v>130</v>
      </c>
      <c r="V24" s="439">
        <v>62</v>
      </c>
      <c r="W24" s="439">
        <v>266</v>
      </c>
      <c r="X24" s="439">
        <v>169</v>
      </c>
      <c r="Y24" s="439">
        <v>278</v>
      </c>
      <c r="Z24" s="439">
        <v>125</v>
      </c>
      <c r="AA24" s="439">
        <v>64</v>
      </c>
      <c r="AO24" s="1052"/>
      <c r="AP24" s="441" t="s">
        <v>189</v>
      </c>
      <c r="AQ24" s="439">
        <v>500</v>
      </c>
      <c r="AR24" s="439">
        <v>443</v>
      </c>
      <c r="AS24" s="439">
        <v>487</v>
      </c>
      <c r="AT24" s="1004">
        <v>334</v>
      </c>
      <c r="AU24" s="1004">
        <v>114</v>
      </c>
      <c r="AV24" s="1004">
        <v>110</v>
      </c>
      <c r="AW24" s="1004">
        <v>164</v>
      </c>
      <c r="AX24" s="1004">
        <v>63</v>
      </c>
      <c r="AY24" s="1004">
        <v>119</v>
      </c>
      <c r="AZ24" s="1004">
        <v>138</v>
      </c>
      <c r="BA24" s="1004">
        <v>118</v>
      </c>
      <c r="BB24" s="1004">
        <v>81</v>
      </c>
      <c r="BC24" s="439">
        <v>84</v>
      </c>
    </row>
    <row r="25" spans="1:55" ht="13.5" customHeight="1">
      <c r="C25" s="435"/>
      <c r="D25" s="435"/>
      <c r="F25" s="633"/>
      <c r="G25" s="633"/>
      <c r="H25" s="633"/>
      <c r="I25" s="633"/>
      <c r="J25" s="633"/>
      <c r="K25" s="633"/>
      <c r="L25" s="633"/>
      <c r="M25" s="633"/>
      <c r="N25" s="633"/>
      <c r="O25" s="441" t="s">
        <v>188</v>
      </c>
      <c r="P25" s="439">
        <v>362</v>
      </c>
      <c r="Q25" s="439">
        <v>284</v>
      </c>
      <c r="R25" s="439">
        <v>121</v>
      </c>
      <c r="S25" s="439">
        <v>288</v>
      </c>
      <c r="T25" s="439">
        <v>87</v>
      </c>
      <c r="U25" s="439">
        <v>132</v>
      </c>
      <c r="V25" s="439">
        <v>31</v>
      </c>
      <c r="W25" s="439">
        <v>78</v>
      </c>
      <c r="X25" s="439">
        <v>185</v>
      </c>
      <c r="Y25" s="439">
        <v>262</v>
      </c>
      <c r="Z25" s="439">
        <v>329</v>
      </c>
      <c r="AA25" s="439">
        <v>344</v>
      </c>
      <c r="AB25" s="43" t="s">
        <v>171</v>
      </c>
      <c r="AC25" s="43"/>
      <c r="AD25" s="43"/>
      <c r="AE25" s="43"/>
      <c r="AF25" s="43"/>
      <c r="AG25" s="43"/>
      <c r="AH25" s="43"/>
      <c r="AI25" s="1051"/>
      <c r="AJ25" s="1051"/>
      <c r="AK25" s="1051"/>
      <c r="AL25" s="43"/>
      <c r="AM25" s="43"/>
      <c r="AN25" s="43"/>
      <c r="AO25" s="43"/>
      <c r="AP25" s="441" t="s">
        <v>188</v>
      </c>
      <c r="AQ25" s="439">
        <v>392</v>
      </c>
      <c r="AR25" s="439">
        <v>309</v>
      </c>
      <c r="AS25" s="439">
        <v>362</v>
      </c>
      <c r="AT25" s="1004">
        <v>782</v>
      </c>
      <c r="AU25" s="1004">
        <v>466</v>
      </c>
      <c r="AV25" s="1004">
        <v>335</v>
      </c>
      <c r="AW25" s="1004">
        <v>284</v>
      </c>
      <c r="AX25" s="1004">
        <v>504</v>
      </c>
      <c r="AY25" s="1004">
        <v>363</v>
      </c>
      <c r="AZ25" s="1004">
        <v>333</v>
      </c>
      <c r="BA25" s="1004">
        <v>121</v>
      </c>
      <c r="BB25" s="1004">
        <v>519</v>
      </c>
      <c r="BC25" s="439">
        <v>482</v>
      </c>
    </row>
    <row r="26" spans="1:55" ht="13.5" customHeight="1" thickBot="1">
      <c r="C26" s="435"/>
      <c r="D26" s="435"/>
      <c r="O26" s="441" t="s">
        <v>176</v>
      </c>
      <c r="P26" s="439">
        <v>173</v>
      </c>
      <c r="Q26" s="439">
        <v>246</v>
      </c>
      <c r="R26" s="439">
        <v>250</v>
      </c>
      <c r="S26" s="439">
        <v>306</v>
      </c>
      <c r="T26" s="439">
        <v>377</v>
      </c>
      <c r="U26" s="439">
        <v>42</v>
      </c>
      <c r="V26" s="439">
        <v>321</v>
      </c>
      <c r="W26" s="439">
        <v>142</v>
      </c>
      <c r="X26" s="439">
        <v>223</v>
      </c>
      <c r="Y26" s="439">
        <v>187</v>
      </c>
      <c r="Z26" s="439">
        <v>134</v>
      </c>
      <c r="AA26" s="439">
        <v>168</v>
      </c>
      <c r="AB26" s="42"/>
      <c r="AC26" s="41" t="s">
        <v>1268</v>
      </c>
      <c r="AD26" s="41" t="s">
        <v>1117</v>
      </c>
      <c r="AE26" s="1050" t="str">
        <f t="shared" ref="AE26:AL26" si="9">AE5</f>
        <v>Q4/19</v>
      </c>
      <c r="AF26" s="1050" t="str">
        <f t="shared" si="9"/>
        <v>Q3/19</v>
      </c>
      <c r="AG26" s="1050" t="str">
        <f t="shared" si="9"/>
        <v>Q2/19</v>
      </c>
      <c r="AH26" s="1050" t="str">
        <f t="shared" si="9"/>
        <v>Q1/19</v>
      </c>
      <c r="AI26" s="1050" t="str">
        <f t="shared" si="9"/>
        <v>Q4/18</v>
      </c>
      <c r="AJ26" s="1050" t="str">
        <f t="shared" si="9"/>
        <v>Q3/18</v>
      </c>
      <c r="AK26" s="1050" t="str">
        <f t="shared" si="9"/>
        <v>Q2/18</v>
      </c>
      <c r="AL26" s="41" t="str">
        <f t="shared" si="9"/>
        <v>Q1/18</v>
      </c>
      <c r="AM26" s="41" t="s">
        <v>545</v>
      </c>
      <c r="AN26" s="41" t="s">
        <v>526</v>
      </c>
      <c r="AO26" s="41" t="s">
        <v>186</v>
      </c>
      <c r="AP26" s="441" t="s">
        <v>176</v>
      </c>
      <c r="AQ26" s="439">
        <v>91</v>
      </c>
      <c r="AR26" s="439">
        <v>163</v>
      </c>
      <c r="AS26" s="439">
        <v>173</v>
      </c>
      <c r="AT26" s="1004">
        <v>156</v>
      </c>
      <c r="AU26" s="1004">
        <v>181</v>
      </c>
      <c r="AV26" s="1004">
        <v>195</v>
      </c>
      <c r="AW26" s="1004">
        <v>246</v>
      </c>
      <c r="AX26" s="1004">
        <v>280</v>
      </c>
      <c r="AY26" s="1004">
        <v>265</v>
      </c>
      <c r="AZ26" s="1004">
        <v>225</v>
      </c>
      <c r="BA26" s="1004">
        <v>250</v>
      </c>
      <c r="BB26" s="1004">
        <v>379</v>
      </c>
      <c r="BC26" s="439">
        <v>333</v>
      </c>
    </row>
    <row r="27" spans="1:55" ht="13.5" customHeight="1">
      <c r="C27" s="435"/>
      <c r="D27" s="435"/>
      <c r="F27" s="45"/>
      <c r="G27" s="45"/>
      <c r="H27" s="440"/>
      <c r="I27" s="440"/>
      <c r="J27" s="440"/>
      <c r="K27" s="440"/>
      <c r="L27" s="440"/>
      <c r="M27" s="440"/>
      <c r="N27" s="440"/>
      <c r="O27" s="441" t="s">
        <v>174</v>
      </c>
      <c r="P27" s="439">
        <v>12543</v>
      </c>
      <c r="Q27" s="439">
        <v>14749</v>
      </c>
      <c r="R27" s="439">
        <v>12441</v>
      </c>
      <c r="S27" s="439">
        <v>18973</v>
      </c>
      <c r="T27" s="439">
        <v>18587</v>
      </c>
      <c r="U27" s="439">
        <v>17581</v>
      </c>
      <c r="V27" s="439">
        <v>11064</v>
      </c>
      <c r="W27" s="439">
        <v>15554</v>
      </c>
      <c r="X27" s="439">
        <v>19425</v>
      </c>
      <c r="Y27" s="439">
        <v>22857</v>
      </c>
      <c r="Z27" s="439">
        <v>14397</v>
      </c>
      <c r="AA27" s="439">
        <v>14604</v>
      </c>
      <c r="AB27" s="441" t="s">
        <v>175</v>
      </c>
      <c r="AC27" s="1047">
        <v>0.06</v>
      </c>
      <c r="AD27" s="1047">
        <v>0.11</v>
      </c>
      <c r="AE27" s="1047">
        <v>0.19</v>
      </c>
      <c r="AF27" s="1047">
        <v>-0.08</v>
      </c>
      <c r="AG27" s="1047">
        <v>0.17</v>
      </c>
      <c r="AH27" s="1047">
        <v>0.11</v>
      </c>
      <c r="AI27" s="1047">
        <v>0.13</v>
      </c>
      <c r="AJ27" s="1047">
        <v>0.18</v>
      </c>
      <c r="AK27" s="1047">
        <v>0.28000000000000003</v>
      </c>
      <c r="AL27" s="1047">
        <v>0.18</v>
      </c>
      <c r="AM27" s="1047">
        <v>0.15</v>
      </c>
      <c r="AN27" s="1041">
        <v>0.21</v>
      </c>
      <c r="AO27" s="1041">
        <v>0.18</v>
      </c>
      <c r="AP27" s="441" t="s">
        <v>174</v>
      </c>
      <c r="AQ27" s="439">
        <f>17536-254</f>
        <v>17282</v>
      </c>
      <c r="AR27" s="439">
        <v>21223</v>
      </c>
      <c r="AS27" s="439">
        <v>12543</v>
      </c>
      <c r="AT27" s="1004">
        <v>18316</v>
      </c>
      <c r="AU27" s="1004">
        <v>18228</v>
      </c>
      <c r="AV27" s="1004">
        <v>19335</v>
      </c>
      <c r="AW27" s="1004">
        <v>14749</v>
      </c>
      <c r="AX27" s="1004">
        <v>15233</v>
      </c>
      <c r="AY27" s="1004">
        <v>20237</v>
      </c>
      <c r="AZ27" s="1004">
        <v>14253</v>
      </c>
      <c r="BA27" s="1004">
        <v>12441</v>
      </c>
      <c r="BB27" s="1004">
        <v>16305</v>
      </c>
      <c r="BC27" s="439">
        <v>17387</v>
      </c>
    </row>
    <row r="28" spans="1:55" ht="13.5" customHeight="1">
      <c r="A28" s="39" t="s">
        <v>616</v>
      </c>
      <c r="B28" s="39"/>
      <c r="C28" s="37"/>
      <c r="D28" s="37"/>
      <c r="E28" s="39"/>
      <c r="F28" s="440"/>
      <c r="G28" s="440"/>
      <c r="H28" s="440"/>
      <c r="I28" s="440"/>
      <c r="J28" s="440"/>
      <c r="K28" s="440"/>
      <c r="L28" s="440"/>
      <c r="M28" s="440"/>
      <c r="N28" s="440"/>
      <c r="O28" s="441" t="s">
        <v>173</v>
      </c>
      <c r="P28" s="439">
        <v>1065</v>
      </c>
      <c r="Q28" s="439">
        <v>1313</v>
      </c>
      <c r="R28" s="439">
        <v>1463</v>
      </c>
      <c r="S28" s="439">
        <v>1449</v>
      </c>
      <c r="T28" s="439">
        <v>1526</v>
      </c>
      <c r="U28" s="439">
        <v>1614</v>
      </c>
      <c r="V28" s="439">
        <v>2383</v>
      </c>
      <c r="W28" s="439">
        <v>2559</v>
      </c>
      <c r="X28" s="439">
        <v>2703</v>
      </c>
      <c r="Y28" s="439">
        <v>2450</v>
      </c>
      <c r="Z28" s="439">
        <v>2492</v>
      </c>
      <c r="AA28" s="439">
        <v>2827</v>
      </c>
      <c r="AB28" s="441" t="s">
        <v>615</v>
      </c>
      <c r="AC28" s="1047">
        <v>6.15</v>
      </c>
      <c r="AD28" s="1047">
        <v>5.13</v>
      </c>
      <c r="AE28" s="1047">
        <v>7.24</v>
      </c>
      <c r="AF28" s="1047">
        <v>6.5</v>
      </c>
      <c r="AG28" s="1047">
        <v>6.39</v>
      </c>
      <c r="AH28" s="1047">
        <v>6.8</v>
      </c>
      <c r="AI28" s="1047">
        <v>7.3</v>
      </c>
      <c r="AJ28" s="1047">
        <v>9.4</v>
      </c>
      <c r="AK28" s="1047" t="s">
        <v>600</v>
      </c>
      <c r="AL28" s="1047" t="s">
        <v>578</v>
      </c>
      <c r="AM28" s="1047">
        <v>10.09</v>
      </c>
      <c r="AN28" s="1041">
        <v>11.44</v>
      </c>
      <c r="AO28" s="357">
        <v>11.12</v>
      </c>
      <c r="AP28" s="441" t="s">
        <v>173</v>
      </c>
      <c r="AQ28" s="439">
        <v>1014</v>
      </c>
      <c r="AR28" s="439">
        <v>1085</v>
      </c>
      <c r="AS28" s="439">
        <v>1065</v>
      </c>
      <c r="AT28" s="1004">
        <v>1169</v>
      </c>
      <c r="AU28" s="1004">
        <v>1084</v>
      </c>
      <c r="AV28" s="1004">
        <v>1307</v>
      </c>
      <c r="AW28" s="1004">
        <v>1313</v>
      </c>
      <c r="AX28" s="1004">
        <v>1442</v>
      </c>
      <c r="AY28" s="1004">
        <v>1507</v>
      </c>
      <c r="AZ28" s="1004">
        <v>1495</v>
      </c>
      <c r="BA28" s="1004">
        <v>1463</v>
      </c>
      <c r="BB28" s="1004">
        <v>1620</v>
      </c>
      <c r="BC28" s="439">
        <v>1638</v>
      </c>
    </row>
    <row r="29" spans="1:55" ht="16.2" customHeight="1" thickBot="1">
      <c r="A29" s="554"/>
      <c r="B29" s="41" t="s">
        <v>1415</v>
      </c>
      <c r="C29" s="1049" t="str">
        <f>+C5</f>
        <v>2019</v>
      </c>
      <c r="D29" s="1048">
        <v>2018</v>
      </c>
      <c r="E29" s="1048">
        <f>E5</f>
        <v>2017</v>
      </c>
      <c r="F29" s="41">
        <v>2016</v>
      </c>
      <c r="G29" s="41">
        <v>2015</v>
      </c>
      <c r="H29" s="41">
        <v>2014</v>
      </c>
      <c r="I29" s="41">
        <v>2013</v>
      </c>
      <c r="J29" s="41">
        <v>2012</v>
      </c>
      <c r="K29" s="41">
        <v>2011</v>
      </c>
      <c r="L29" s="41">
        <v>2010</v>
      </c>
      <c r="M29" s="41">
        <v>2009</v>
      </c>
      <c r="N29" s="41">
        <v>2008</v>
      </c>
      <c r="O29" s="442" t="s">
        <v>172</v>
      </c>
      <c r="P29" s="437" t="s">
        <v>60</v>
      </c>
      <c r="Q29" s="437" t="s">
        <v>60</v>
      </c>
      <c r="R29" s="437">
        <v>22186</v>
      </c>
      <c r="S29" s="437">
        <v>8897</v>
      </c>
      <c r="T29" s="437" t="s">
        <v>60</v>
      </c>
      <c r="U29" s="437" t="s">
        <v>60</v>
      </c>
      <c r="V29" s="437">
        <v>8895</v>
      </c>
      <c r="W29" s="437"/>
      <c r="X29" s="437"/>
      <c r="Y29" s="437"/>
      <c r="Z29" s="437"/>
      <c r="AA29" s="437"/>
      <c r="AB29" s="441" t="s">
        <v>613</v>
      </c>
      <c r="AC29" s="1047">
        <v>7.86</v>
      </c>
      <c r="AD29" s="1047">
        <v>7.79</v>
      </c>
      <c r="AE29" s="1047">
        <v>7.8</v>
      </c>
      <c r="AF29" s="1047">
        <v>7.55</v>
      </c>
      <c r="AG29" s="1047">
        <v>7.69</v>
      </c>
      <c r="AH29" s="1047">
        <v>7.55</v>
      </c>
      <c r="AI29" s="1047">
        <v>8.15</v>
      </c>
      <c r="AJ29" s="1047">
        <v>8.08</v>
      </c>
      <c r="AK29" s="1047">
        <v>7.9</v>
      </c>
      <c r="AL29" s="1047">
        <v>7.63</v>
      </c>
      <c r="AM29" s="1047">
        <v>8.2100000000000009</v>
      </c>
      <c r="AN29" s="1041">
        <v>7.95</v>
      </c>
      <c r="AO29" s="1041">
        <v>7.74</v>
      </c>
      <c r="AP29" s="442" t="s">
        <v>172</v>
      </c>
      <c r="AQ29" s="1019" t="s">
        <v>60</v>
      </c>
      <c r="AR29" s="1019" t="s">
        <v>60</v>
      </c>
      <c r="AS29" s="437" t="s">
        <v>60</v>
      </c>
      <c r="AT29" s="1003" t="s">
        <v>60</v>
      </c>
      <c r="AU29" s="1003" t="s">
        <v>60</v>
      </c>
      <c r="AV29" s="1003" t="s">
        <v>60</v>
      </c>
      <c r="AW29" s="1003" t="s">
        <v>60</v>
      </c>
      <c r="AX29" s="1003">
        <v>1335</v>
      </c>
      <c r="AY29" s="1003">
        <v>1454</v>
      </c>
      <c r="AZ29" s="1003">
        <v>21478</v>
      </c>
      <c r="BA29" s="1003">
        <v>22186</v>
      </c>
      <c r="BB29" s="1003">
        <v>6972</v>
      </c>
      <c r="BC29" s="437">
        <v>6852</v>
      </c>
    </row>
    <row r="30" spans="1:55" ht="13.5" customHeight="1">
      <c r="A30" s="436" t="s">
        <v>169</v>
      </c>
      <c r="B30" s="357">
        <v>0.17</v>
      </c>
      <c r="C30" s="357">
        <v>0.38</v>
      </c>
      <c r="D30" s="357">
        <v>0.76</v>
      </c>
      <c r="E30" s="1041">
        <v>0.75</v>
      </c>
      <c r="F30" s="357">
        <v>0.93</v>
      </c>
      <c r="G30" s="1041" t="s">
        <v>168</v>
      </c>
      <c r="H30" s="1045" t="s">
        <v>167</v>
      </c>
      <c r="I30" s="1045" t="s">
        <v>166</v>
      </c>
      <c r="J30" s="1045" t="s">
        <v>166</v>
      </c>
      <c r="K30" s="1045" t="s">
        <v>165</v>
      </c>
      <c r="L30" s="1045" t="s">
        <v>164</v>
      </c>
      <c r="M30" s="1045" t="s">
        <v>163</v>
      </c>
      <c r="N30" s="1045" t="s">
        <v>162</v>
      </c>
      <c r="O30" s="34" t="s">
        <v>170</v>
      </c>
      <c r="P30" s="33">
        <f t="shared" ref="P30:U30" si="10">SUM(P9:P29)</f>
        <v>554848</v>
      </c>
      <c r="Q30" s="33">
        <f t="shared" si="10"/>
        <v>551408</v>
      </c>
      <c r="R30" s="33">
        <f t="shared" si="10"/>
        <v>581612</v>
      </c>
      <c r="S30" s="33">
        <f t="shared" si="10"/>
        <v>615659</v>
      </c>
      <c r="T30" s="33">
        <f t="shared" si="10"/>
        <v>646868</v>
      </c>
      <c r="U30" s="33">
        <f t="shared" si="10"/>
        <v>669342</v>
      </c>
      <c r="V30" s="33">
        <v>630434</v>
      </c>
      <c r="W30" s="33">
        <v>668178</v>
      </c>
      <c r="X30" s="33">
        <v>716204</v>
      </c>
      <c r="Y30" s="33">
        <v>580839</v>
      </c>
      <c r="Z30" s="33">
        <v>507544</v>
      </c>
      <c r="AA30" s="33">
        <v>474074</v>
      </c>
      <c r="AB30" s="441" t="s">
        <v>614</v>
      </c>
      <c r="AC30" s="1004">
        <v>4050</v>
      </c>
      <c r="AD30" s="1004">
        <v>4050</v>
      </c>
      <c r="AE30" s="1004">
        <v>4050</v>
      </c>
      <c r="AF30" s="1004">
        <v>4050</v>
      </c>
      <c r="AG30" s="1004">
        <v>4050</v>
      </c>
      <c r="AH30" s="1004">
        <v>4050</v>
      </c>
      <c r="AI30" s="1004">
        <v>4050</v>
      </c>
      <c r="AJ30" s="1004">
        <v>4050</v>
      </c>
      <c r="AK30" s="1004">
        <v>4050</v>
      </c>
      <c r="AL30" s="1004">
        <v>4050</v>
      </c>
      <c r="AM30" s="1004">
        <v>4050</v>
      </c>
      <c r="AN30" s="439">
        <v>4050</v>
      </c>
      <c r="AO30" s="439">
        <v>4050</v>
      </c>
      <c r="AP30" s="34" t="s">
        <v>170</v>
      </c>
      <c r="AQ30" s="33">
        <v>587287</v>
      </c>
      <c r="AR30" s="33">
        <v>600394</v>
      </c>
      <c r="AS30" s="33">
        <f t="shared" ref="AS30:AZ30" si="11">SUM(AS9:AS29)</f>
        <v>554848</v>
      </c>
      <c r="AT30" s="600">
        <f t="shared" si="11"/>
        <v>585855</v>
      </c>
      <c r="AU30" s="600">
        <f t="shared" si="11"/>
        <v>582875</v>
      </c>
      <c r="AV30" s="600">
        <f t="shared" si="11"/>
        <v>590173</v>
      </c>
      <c r="AW30" s="600">
        <f t="shared" si="11"/>
        <v>551408</v>
      </c>
      <c r="AX30" s="600">
        <f t="shared" si="11"/>
        <v>572767</v>
      </c>
      <c r="AY30" s="600">
        <f t="shared" si="11"/>
        <v>570053</v>
      </c>
      <c r="AZ30" s="600">
        <f t="shared" si="11"/>
        <v>580189</v>
      </c>
      <c r="BA30" s="600">
        <v>581612</v>
      </c>
      <c r="BB30" s="600">
        <v>615277</v>
      </c>
      <c r="BC30" s="33">
        <v>642756</v>
      </c>
    </row>
    <row r="31" spans="1:55" ht="15" customHeight="1">
      <c r="A31" s="441" t="s">
        <v>615</v>
      </c>
      <c r="B31" s="1041">
        <v>6.15</v>
      </c>
      <c r="C31" s="1041">
        <v>7.24</v>
      </c>
      <c r="D31" s="1041">
        <v>7.3</v>
      </c>
      <c r="E31" s="1041">
        <v>10.09</v>
      </c>
      <c r="F31" s="1041">
        <v>10.6</v>
      </c>
      <c r="G31" s="357" t="s">
        <v>161</v>
      </c>
      <c r="H31" s="1045" t="s">
        <v>160</v>
      </c>
      <c r="I31" s="1045" t="s">
        <v>159</v>
      </c>
      <c r="J31" s="1045" t="s">
        <v>158</v>
      </c>
      <c r="K31" s="1045" t="s">
        <v>157</v>
      </c>
      <c r="L31" s="1045" t="s">
        <v>156</v>
      </c>
      <c r="M31" s="1045" t="s">
        <v>155</v>
      </c>
      <c r="N31" s="1045" t="s">
        <v>154</v>
      </c>
      <c r="O31" s="985"/>
      <c r="P31" s="985"/>
      <c r="Q31" s="37"/>
      <c r="R31" s="37"/>
      <c r="S31" s="37"/>
      <c r="T31" s="37"/>
      <c r="U31" s="37"/>
      <c r="V31" s="1017"/>
      <c r="W31" s="1017"/>
      <c r="X31" s="1017"/>
      <c r="Y31" s="1017"/>
      <c r="Z31" s="1017"/>
      <c r="AA31" s="1017"/>
      <c r="AB31" s="36" t="s">
        <v>131</v>
      </c>
      <c r="AC31" s="1004">
        <v>4039</v>
      </c>
      <c r="AD31" s="1004">
        <v>4038</v>
      </c>
      <c r="AE31" s="1004">
        <v>4039</v>
      </c>
      <c r="AF31" s="1004">
        <v>4036</v>
      </c>
      <c r="AG31" s="1004">
        <v>4032</v>
      </c>
      <c r="AH31" s="1004">
        <v>4033</v>
      </c>
      <c r="AI31" s="1004">
        <v>4037</v>
      </c>
      <c r="AJ31" s="1004">
        <v>4037</v>
      </c>
      <c r="AK31" s="1004">
        <v>4037</v>
      </c>
      <c r="AL31" s="1004">
        <v>4038</v>
      </c>
      <c r="AM31" s="1004">
        <v>4039</v>
      </c>
      <c r="AN31" s="439">
        <v>4039</v>
      </c>
      <c r="AO31" s="439">
        <v>4039</v>
      </c>
      <c r="AP31" s="985"/>
      <c r="AQ31" s="985"/>
      <c r="AR31" s="985"/>
      <c r="AS31" s="985"/>
      <c r="AT31" s="1043"/>
      <c r="AU31" s="1043"/>
      <c r="AV31" s="1043"/>
      <c r="AW31" s="1043"/>
      <c r="AX31" s="1043"/>
      <c r="AY31" s="1043"/>
      <c r="AZ31" s="1043"/>
      <c r="BA31" s="1043"/>
      <c r="BB31" s="1042"/>
      <c r="BC31" s="37"/>
    </row>
    <row r="32" spans="1:55" ht="13.5" customHeight="1">
      <c r="A32" s="441" t="s">
        <v>1109</v>
      </c>
      <c r="B32" s="1046" t="s">
        <v>60</v>
      </c>
      <c r="C32" s="1046">
        <v>0.4</v>
      </c>
      <c r="D32" s="1014">
        <v>0.69</v>
      </c>
      <c r="E32" s="357">
        <v>0.68</v>
      </c>
      <c r="F32" s="357" t="s">
        <v>165</v>
      </c>
      <c r="G32" s="357" t="s">
        <v>151</v>
      </c>
      <c r="H32" s="1045" t="s">
        <v>150</v>
      </c>
      <c r="I32" s="439" t="s">
        <v>149</v>
      </c>
      <c r="J32" s="439" t="s">
        <v>148</v>
      </c>
      <c r="K32" s="439" t="s">
        <v>147</v>
      </c>
      <c r="L32" s="439" t="s">
        <v>146</v>
      </c>
      <c r="M32" s="439" t="s">
        <v>145</v>
      </c>
      <c r="N32" s="1045" t="s">
        <v>144</v>
      </c>
      <c r="O32" s="40"/>
      <c r="P32" s="40"/>
      <c r="Q32" s="357"/>
      <c r="R32" s="357"/>
      <c r="S32" s="357"/>
      <c r="T32" s="357"/>
      <c r="U32" s="357"/>
      <c r="V32" s="439"/>
      <c r="W32" s="439"/>
      <c r="X32" s="439"/>
      <c r="Y32" s="439"/>
      <c r="Z32" s="439"/>
      <c r="AA32" s="439"/>
      <c r="AB32" s="36" t="s">
        <v>129</v>
      </c>
      <c r="AC32" s="1044">
        <v>3.1</v>
      </c>
      <c r="AD32" s="1044">
        <v>5.9</v>
      </c>
      <c r="AE32" s="1044">
        <v>9.9</v>
      </c>
      <c r="AF32" s="1044">
        <v>-4.4000000000000004</v>
      </c>
      <c r="AG32" s="1044">
        <v>9.1</v>
      </c>
      <c r="AH32" s="1044">
        <v>5.5</v>
      </c>
      <c r="AI32" s="1044">
        <v>6.3</v>
      </c>
      <c r="AJ32" s="1044">
        <v>9.1999999999999993</v>
      </c>
      <c r="AK32" s="1044">
        <v>14.3</v>
      </c>
      <c r="AL32" s="1044">
        <v>9</v>
      </c>
      <c r="AM32" s="1044">
        <v>7.7</v>
      </c>
      <c r="AN32" s="1022">
        <v>10.5</v>
      </c>
      <c r="AO32" s="1022">
        <v>9.5</v>
      </c>
      <c r="AP32" s="40"/>
      <c r="AQ32" s="40"/>
      <c r="AR32" s="40"/>
      <c r="AS32" s="40"/>
      <c r="AT32" s="1038"/>
      <c r="AU32" s="1038"/>
      <c r="AV32" s="1038"/>
      <c r="AW32" s="1038"/>
      <c r="AX32" s="1038"/>
      <c r="AY32" s="1038"/>
      <c r="AZ32" s="1038"/>
      <c r="BA32" s="1038"/>
      <c r="BB32" s="1014"/>
      <c r="BC32" s="357"/>
    </row>
    <row r="33" spans="1:55" ht="13.5" customHeight="1">
      <c r="A33" s="441" t="s">
        <v>613</v>
      </c>
      <c r="B33" s="1041">
        <v>7.86</v>
      </c>
      <c r="C33" s="1041">
        <v>7.8</v>
      </c>
      <c r="D33" s="357">
        <v>8.15</v>
      </c>
      <c r="E33" s="1041">
        <v>8.2100000000000009</v>
      </c>
      <c r="F33" s="1041" t="s">
        <v>531</v>
      </c>
      <c r="G33" s="1041" t="s">
        <v>142</v>
      </c>
      <c r="H33" s="1041">
        <v>7.4</v>
      </c>
      <c r="I33" s="1041" t="s">
        <v>141</v>
      </c>
      <c r="J33" s="1041" t="s">
        <v>140</v>
      </c>
      <c r="K33" s="1041" t="s">
        <v>139</v>
      </c>
      <c r="L33" s="1041" t="s">
        <v>138</v>
      </c>
      <c r="M33" s="1041" t="s">
        <v>137</v>
      </c>
      <c r="N33" s="1041" t="s">
        <v>136</v>
      </c>
      <c r="O33" s="39" t="s">
        <v>153</v>
      </c>
      <c r="P33" s="39"/>
      <c r="Q33" s="38"/>
      <c r="R33" s="38"/>
      <c r="S33" s="38"/>
      <c r="T33" s="37"/>
      <c r="U33" s="37"/>
      <c r="V33" s="37"/>
      <c r="W33" s="439"/>
      <c r="X33" s="439"/>
      <c r="Y33" s="439"/>
      <c r="Z33" s="439"/>
      <c r="AA33" s="439"/>
      <c r="AB33" s="441" t="s">
        <v>121</v>
      </c>
      <c r="AC33" s="1028">
        <v>311.39999999999998</v>
      </c>
      <c r="AD33" s="1028">
        <v>280.39999999999998</v>
      </c>
      <c r="AE33" s="1028">
        <v>324.7</v>
      </c>
      <c r="AF33" s="1028">
        <v>314.3</v>
      </c>
      <c r="AG33" s="1028">
        <v>306.89999999999998</v>
      </c>
      <c r="AH33" s="1028">
        <v>300.5</v>
      </c>
      <c r="AI33" s="1028">
        <v>280.10000000000002</v>
      </c>
      <c r="AJ33" s="1040">
        <v>311.5</v>
      </c>
      <c r="AK33" s="1040">
        <v>307</v>
      </c>
      <c r="AL33" s="1040" t="s">
        <v>577</v>
      </c>
      <c r="AM33" s="1040">
        <v>330.4</v>
      </c>
      <c r="AN33" s="1039">
        <v>330.9</v>
      </c>
      <c r="AO33" s="1039">
        <v>332.1</v>
      </c>
      <c r="AP33" s="45" t="s">
        <v>153</v>
      </c>
      <c r="AQ33" s="45"/>
      <c r="AR33" s="45"/>
      <c r="AS33" s="39"/>
      <c r="AT33" s="1043"/>
      <c r="AU33" s="1043"/>
      <c r="AV33" s="1043"/>
      <c r="AW33" s="1043"/>
      <c r="AX33" s="1043"/>
      <c r="AY33" s="1043"/>
      <c r="AZ33" s="1043"/>
      <c r="BA33" s="1043"/>
      <c r="BB33" s="1042"/>
      <c r="BC33" s="37"/>
    </row>
    <row r="34" spans="1:55" ht="13.5" customHeight="1">
      <c r="A34" s="1037" t="s">
        <v>612</v>
      </c>
      <c r="B34" s="1632">
        <v>4.05</v>
      </c>
      <c r="C34" s="446">
        <v>4050</v>
      </c>
      <c r="D34" s="446">
        <v>4050</v>
      </c>
      <c r="E34" s="446">
        <v>4050</v>
      </c>
      <c r="F34" s="446">
        <v>4050</v>
      </c>
      <c r="G34" s="446">
        <v>4050</v>
      </c>
      <c r="H34" s="446">
        <v>4050</v>
      </c>
      <c r="I34" s="446">
        <v>4050</v>
      </c>
      <c r="J34" s="446">
        <v>4050</v>
      </c>
      <c r="K34" s="446">
        <v>4047</v>
      </c>
      <c r="L34" s="446">
        <v>4043</v>
      </c>
      <c r="M34" s="446">
        <v>4037</v>
      </c>
      <c r="N34" s="446">
        <v>2600</v>
      </c>
      <c r="Q34" s="38"/>
      <c r="R34" s="38"/>
      <c r="S34" s="38"/>
      <c r="T34" s="37"/>
      <c r="U34" s="37"/>
      <c r="V34" s="37"/>
      <c r="W34" s="435"/>
      <c r="X34" s="435"/>
      <c r="Y34" s="435"/>
      <c r="Z34" s="435"/>
      <c r="AA34" s="435"/>
      <c r="AB34" s="441" t="s">
        <v>927</v>
      </c>
      <c r="AC34" s="1014">
        <v>52</v>
      </c>
      <c r="AD34" s="1014">
        <v>62</v>
      </c>
      <c r="AE34" s="1014">
        <v>55</v>
      </c>
      <c r="AF34" s="1014">
        <v>56</v>
      </c>
      <c r="AG34" s="1014">
        <v>55</v>
      </c>
      <c r="AH34" s="1014">
        <v>64</v>
      </c>
      <c r="AI34" s="1014">
        <v>61</v>
      </c>
      <c r="AJ34" s="1014">
        <v>54</v>
      </c>
      <c r="AK34" s="1014">
        <v>52</v>
      </c>
      <c r="AL34" s="1014">
        <v>61</v>
      </c>
      <c r="AM34" s="1014">
        <v>61</v>
      </c>
      <c r="AN34" s="357">
        <v>51</v>
      </c>
      <c r="AO34" s="1036">
        <v>54</v>
      </c>
      <c r="AT34" s="1038"/>
      <c r="AU34" s="1038"/>
      <c r="AV34" s="1038"/>
      <c r="AW34" s="1038"/>
      <c r="AX34" s="1038"/>
      <c r="AY34" s="1038"/>
      <c r="AZ34" s="1038"/>
      <c r="BA34" s="1038"/>
      <c r="BB34" s="1014"/>
      <c r="BC34" s="357"/>
    </row>
    <row r="35" spans="1:55" ht="13.5" customHeight="1">
      <c r="A35" s="36" t="s">
        <v>131</v>
      </c>
      <c r="B35" s="439">
        <v>4038</v>
      </c>
      <c r="C35" s="439">
        <v>4035</v>
      </c>
      <c r="D35" s="439">
        <v>4037</v>
      </c>
      <c r="E35" s="439">
        <v>4039</v>
      </c>
      <c r="F35" s="439">
        <v>4037</v>
      </c>
      <c r="G35" s="439">
        <v>4031</v>
      </c>
      <c r="H35" s="439">
        <v>4031</v>
      </c>
      <c r="I35" s="439">
        <v>4020</v>
      </c>
      <c r="J35" s="439">
        <v>4026</v>
      </c>
      <c r="K35" s="439">
        <v>4026</v>
      </c>
      <c r="L35" s="439">
        <v>4022</v>
      </c>
      <c r="M35" s="439">
        <v>3846</v>
      </c>
      <c r="N35" s="439">
        <v>3355</v>
      </c>
      <c r="O35" s="441" t="s">
        <v>143</v>
      </c>
      <c r="P35" s="439">
        <v>32304</v>
      </c>
      <c r="Q35" s="439">
        <v>42419</v>
      </c>
      <c r="R35" s="439">
        <v>39983</v>
      </c>
      <c r="S35" s="439">
        <v>38136</v>
      </c>
      <c r="T35" s="439">
        <v>44209</v>
      </c>
      <c r="U35" s="439">
        <v>56322</v>
      </c>
      <c r="V35" s="439">
        <v>59090</v>
      </c>
      <c r="W35" s="439">
        <v>55426</v>
      </c>
      <c r="X35" s="439">
        <v>55316</v>
      </c>
      <c r="Y35" s="439">
        <v>40736</v>
      </c>
      <c r="Z35" s="439">
        <v>52190</v>
      </c>
      <c r="AA35" s="439">
        <v>51932</v>
      </c>
      <c r="AB35" s="441" t="s">
        <v>610</v>
      </c>
      <c r="AC35" s="1014">
        <v>115</v>
      </c>
      <c r="AD35" s="1014">
        <v>26</v>
      </c>
      <c r="AE35" s="1014">
        <v>17</v>
      </c>
      <c r="AF35" s="1014">
        <v>55</v>
      </c>
      <c r="AG35" s="1014">
        <v>10</v>
      </c>
      <c r="AH35" s="1014">
        <v>7</v>
      </c>
      <c r="AI35" s="1014">
        <v>5</v>
      </c>
      <c r="AJ35" s="1014">
        <v>8</v>
      </c>
      <c r="AK35" s="1014">
        <v>10</v>
      </c>
      <c r="AL35" s="1014">
        <v>7</v>
      </c>
      <c r="AM35" s="1014">
        <v>9</v>
      </c>
      <c r="AN35" s="357">
        <v>10</v>
      </c>
      <c r="AO35" s="357">
        <v>13</v>
      </c>
      <c r="AP35" s="441" t="s">
        <v>143</v>
      </c>
      <c r="AQ35" s="439">
        <v>46223</v>
      </c>
      <c r="AR35" s="439">
        <v>63308</v>
      </c>
      <c r="AS35" s="439">
        <v>32304</v>
      </c>
      <c r="AT35" s="1004">
        <v>45308</v>
      </c>
      <c r="AU35" s="1004">
        <v>43553</v>
      </c>
      <c r="AV35" s="1004">
        <v>51634</v>
      </c>
      <c r="AW35" s="1004">
        <v>42419</v>
      </c>
      <c r="AX35" s="1004">
        <v>51506</v>
      </c>
      <c r="AY35" s="1004">
        <v>50145</v>
      </c>
      <c r="AZ35" s="1004">
        <v>50437</v>
      </c>
      <c r="BA35" s="1004">
        <v>39983</v>
      </c>
      <c r="BB35" s="1004">
        <v>54243</v>
      </c>
      <c r="BC35" s="439">
        <v>69767</v>
      </c>
    </row>
    <row r="36" spans="1:55" ht="13.5" customHeight="1">
      <c r="A36" s="441" t="s">
        <v>129</v>
      </c>
      <c r="B36" s="1022">
        <v>4.5</v>
      </c>
      <c r="C36" s="1022">
        <v>5</v>
      </c>
      <c r="D36" s="1022">
        <v>9.6999999999999993</v>
      </c>
      <c r="E36" s="1022">
        <v>9.5</v>
      </c>
      <c r="F36" s="1022">
        <v>12.3</v>
      </c>
      <c r="G36" s="357" t="s">
        <v>97</v>
      </c>
      <c r="H36" s="1022" t="s">
        <v>96</v>
      </c>
      <c r="I36" s="1022">
        <v>11</v>
      </c>
      <c r="J36" s="439" t="s">
        <v>128</v>
      </c>
      <c r="K36" s="439" t="s">
        <v>127</v>
      </c>
      <c r="L36" s="439" t="s">
        <v>126</v>
      </c>
      <c r="M36" s="439" t="s">
        <v>125</v>
      </c>
      <c r="N36" s="439" t="s">
        <v>124</v>
      </c>
      <c r="O36" s="441" t="s">
        <v>135</v>
      </c>
      <c r="P36" s="439">
        <v>168725</v>
      </c>
      <c r="Q36" s="439">
        <v>164958</v>
      </c>
      <c r="R36" s="439">
        <v>172434</v>
      </c>
      <c r="S36" s="439">
        <v>174028</v>
      </c>
      <c r="T36" s="439">
        <v>189049</v>
      </c>
      <c r="U36" s="439">
        <v>197254</v>
      </c>
      <c r="V36" s="439">
        <v>200743</v>
      </c>
      <c r="W36" s="439">
        <v>200678</v>
      </c>
      <c r="X36" s="439">
        <v>190092</v>
      </c>
      <c r="Y36" s="439">
        <v>176390</v>
      </c>
      <c r="Z36" s="439">
        <v>153577</v>
      </c>
      <c r="AA36" s="439">
        <v>148591</v>
      </c>
      <c r="AB36" s="631" t="s">
        <v>1115</v>
      </c>
      <c r="AC36" s="1214">
        <v>91</v>
      </c>
      <c r="AD36" s="1214">
        <v>19</v>
      </c>
      <c r="AE36" s="1214">
        <v>14</v>
      </c>
      <c r="AF36" s="1214">
        <v>45</v>
      </c>
      <c r="AG36" s="1214">
        <v>8</v>
      </c>
      <c r="AH36" s="1214">
        <v>5</v>
      </c>
      <c r="AI36" s="1214">
        <v>4</v>
      </c>
      <c r="AJ36" s="1214">
        <v>6</v>
      </c>
      <c r="AK36" s="1214">
        <v>11</v>
      </c>
      <c r="AL36" s="1214">
        <v>6</v>
      </c>
      <c r="AM36" s="1014">
        <v>9</v>
      </c>
      <c r="AN36" s="1014">
        <v>10</v>
      </c>
      <c r="AO36" s="1014">
        <v>13</v>
      </c>
      <c r="AP36" s="441" t="s">
        <v>135</v>
      </c>
      <c r="AQ36" s="439">
        <v>188451</v>
      </c>
      <c r="AR36" s="439">
        <v>173992</v>
      </c>
      <c r="AS36" s="439">
        <v>168725</v>
      </c>
      <c r="AT36" s="1004">
        <v>168326</v>
      </c>
      <c r="AU36" s="1004">
        <v>176543</v>
      </c>
      <c r="AV36" s="1004">
        <v>176285</v>
      </c>
      <c r="AW36" s="1004">
        <v>164958</v>
      </c>
      <c r="AX36" s="1004">
        <v>174191</v>
      </c>
      <c r="AY36" s="1004">
        <v>176491</v>
      </c>
      <c r="AZ36" s="1004">
        <v>173985</v>
      </c>
      <c r="BA36" s="1004">
        <v>172434</v>
      </c>
      <c r="BB36" s="1004">
        <v>182247</v>
      </c>
      <c r="BC36" s="439">
        <v>189534</v>
      </c>
    </row>
    <row r="37" spans="1:55" s="443" customFormat="1" ht="19.5" customHeight="1">
      <c r="A37" s="36" t="s">
        <v>121</v>
      </c>
      <c r="B37" s="1022">
        <v>311.39999999999998</v>
      </c>
      <c r="C37" s="1022">
        <v>324.10000000000002</v>
      </c>
      <c r="D37" s="1022">
        <v>280.10000000000002</v>
      </c>
      <c r="E37" s="1022">
        <v>330.4</v>
      </c>
      <c r="F37" s="1022">
        <v>322.7</v>
      </c>
      <c r="G37" s="357" t="s">
        <v>120</v>
      </c>
      <c r="H37" s="1022" t="s">
        <v>119</v>
      </c>
      <c r="I37" s="1022" t="s">
        <v>118</v>
      </c>
      <c r="J37" s="1022" t="s">
        <v>117</v>
      </c>
      <c r="K37" s="439" t="s">
        <v>116</v>
      </c>
      <c r="L37" s="1022">
        <v>191</v>
      </c>
      <c r="M37" s="439" t="s">
        <v>115</v>
      </c>
      <c r="N37" s="439" t="s">
        <v>114</v>
      </c>
      <c r="O37" s="1801" t="s">
        <v>134</v>
      </c>
      <c r="P37" s="446">
        <v>31859</v>
      </c>
      <c r="Q37" s="446">
        <v>25653</v>
      </c>
      <c r="R37" s="446">
        <v>26333</v>
      </c>
      <c r="S37" s="446">
        <v>23580</v>
      </c>
      <c r="T37" s="446">
        <v>21088</v>
      </c>
      <c r="U37" s="444"/>
      <c r="V37" s="444"/>
      <c r="W37" s="444"/>
      <c r="X37" s="444"/>
      <c r="Y37" s="444"/>
      <c r="Z37" s="444"/>
      <c r="AA37" s="444"/>
      <c r="AB37" s="631" t="s">
        <v>1116</v>
      </c>
      <c r="AC37" s="1031">
        <v>91</v>
      </c>
      <c r="AD37" s="1031">
        <v>19</v>
      </c>
      <c r="AE37" s="1031">
        <v>14</v>
      </c>
      <c r="AF37" s="1031">
        <v>7</v>
      </c>
      <c r="AG37" s="1031">
        <v>8</v>
      </c>
      <c r="AH37" s="1031">
        <v>5</v>
      </c>
      <c r="AI37" s="1031">
        <v>4</v>
      </c>
      <c r="AJ37" s="1031">
        <v>6</v>
      </c>
      <c r="AK37" s="1031">
        <v>11</v>
      </c>
      <c r="AL37" s="1031">
        <v>6</v>
      </c>
      <c r="AM37" s="1014">
        <v>9</v>
      </c>
      <c r="AN37" s="1014">
        <v>10</v>
      </c>
      <c r="AO37" s="1014">
        <v>13</v>
      </c>
      <c r="AP37" s="1801" t="s">
        <v>134</v>
      </c>
      <c r="AQ37" s="446">
        <v>31126</v>
      </c>
      <c r="AR37" s="446">
        <v>27378</v>
      </c>
      <c r="AS37" s="446">
        <v>31859</v>
      </c>
      <c r="AT37" s="1032">
        <v>30274</v>
      </c>
      <c r="AU37" s="1032">
        <v>29157</v>
      </c>
      <c r="AV37" s="1032">
        <v>28120</v>
      </c>
      <c r="AW37" s="1032">
        <v>25653</v>
      </c>
      <c r="AX37" s="1032">
        <v>27767</v>
      </c>
      <c r="AY37" s="1032">
        <v>26904</v>
      </c>
      <c r="AZ37" s="1032">
        <v>26185</v>
      </c>
      <c r="BA37" s="1032">
        <v>26333</v>
      </c>
      <c r="BB37" s="1032">
        <v>25828</v>
      </c>
      <c r="BC37" s="446">
        <v>25159</v>
      </c>
    </row>
    <row r="38" spans="1:55" ht="13.5" customHeight="1">
      <c r="A38" s="441" t="s">
        <v>611</v>
      </c>
      <c r="B38" s="439">
        <v>57</v>
      </c>
      <c r="C38" s="439">
        <v>69</v>
      </c>
      <c r="D38" s="439">
        <v>55</v>
      </c>
      <c r="E38" s="439">
        <v>54</v>
      </c>
      <c r="F38" s="439">
        <v>50</v>
      </c>
      <c r="G38" s="357">
        <v>47</v>
      </c>
      <c r="H38" s="439">
        <v>49</v>
      </c>
      <c r="I38" s="439">
        <v>51</v>
      </c>
      <c r="J38" s="439">
        <v>51</v>
      </c>
      <c r="K38" s="439">
        <v>55</v>
      </c>
      <c r="L38" s="439">
        <v>52</v>
      </c>
      <c r="M38" s="439">
        <v>50</v>
      </c>
      <c r="N38" s="439">
        <v>53</v>
      </c>
      <c r="O38" s="441" t="s">
        <v>130</v>
      </c>
      <c r="P38" s="439">
        <v>19246</v>
      </c>
      <c r="Q38" s="439">
        <v>18230</v>
      </c>
      <c r="R38" s="439">
        <v>19412</v>
      </c>
      <c r="S38" s="439">
        <v>41210</v>
      </c>
      <c r="T38" s="439">
        <v>38707</v>
      </c>
      <c r="U38" s="439">
        <v>51843</v>
      </c>
      <c r="V38" s="439">
        <v>47226</v>
      </c>
      <c r="W38" s="439">
        <v>45320</v>
      </c>
      <c r="X38" s="439">
        <v>40715</v>
      </c>
      <c r="Y38" s="439">
        <v>38766</v>
      </c>
      <c r="Z38" s="439">
        <v>33831</v>
      </c>
      <c r="AA38" s="439">
        <v>29238</v>
      </c>
      <c r="AB38" s="1801" t="s">
        <v>926</v>
      </c>
      <c r="AC38" s="1033">
        <v>15.8</v>
      </c>
      <c r="AD38" s="1033">
        <v>16</v>
      </c>
      <c r="AE38" s="1033">
        <v>16.3</v>
      </c>
      <c r="AF38" s="1033">
        <v>15.4</v>
      </c>
      <c r="AG38" s="1035">
        <v>14.8</v>
      </c>
      <c r="AH38" s="1035">
        <v>14.6</v>
      </c>
      <c r="AI38" s="1035">
        <v>15.5</v>
      </c>
      <c r="AJ38" s="1035">
        <v>20.3</v>
      </c>
      <c r="AK38" s="1035" t="s">
        <v>599</v>
      </c>
      <c r="AL38" s="1035" t="s">
        <v>576</v>
      </c>
      <c r="AM38" s="1035">
        <v>19.5</v>
      </c>
      <c r="AN38" s="1034">
        <v>19.2</v>
      </c>
      <c r="AO38" s="1034">
        <v>19.2</v>
      </c>
      <c r="AP38" s="441" t="s">
        <v>130</v>
      </c>
      <c r="AQ38" s="439">
        <v>17888</v>
      </c>
      <c r="AR38" s="439">
        <v>16736</v>
      </c>
      <c r="AS38" s="439">
        <v>19246</v>
      </c>
      <c r="AT38" s="1004">
        <v>19051</v>
      </c>
      <c r="AU38" s="1004">
        <v>18997</v>
      </c>
      <c r="AV38" s="1004">
        <v>19067</v>
      </c>
      <c r="AW38" s="1004">
        <v>18230</v>
      </c>
      <c r="AX38" s="1004">
        <v>19331</v>
      </c>
      <c r="AY38" s="1004">
        <v>19241</v>
      </c>
      <c r="AZ38" s="1004">
        <v>19165</v>
      </c>
      <c r="BA38" s="1004">
        <v>19412</v>
      </c>
      <c r="BB38" s="1004">
        <v>42471</v>
      </c>
      <c r="BC38" s="439">
        <v>41773</v>
      </c>
    </row>
    <row r="39" spans="1:55" ht="13.5" customHeight="1">
      <c r="A39" s="441" t="s">
        <v>610</v>
      </c>
      <c r="B39" s="1029">
        <v>70</v>
      </c>
      <c r="C39" s="1029">
        <v>22</v>
      </c>
      <c r="D39" s="1029">
        <v>7</v>
      </c>
      <c r="E39" s="1029">
        <v>12</v>
      </c>
      <c r="F39" s="1029">
        <v>15</v>
      </c>
      <c r="G39" s="440">
        <v>14</v>
      </c>
      <c r="H39" s="1029">
        <v>15</v>
      </c>
      <c r="I39" s="1029">
        <v>21</v>
      </c>
      <c r="J39" s="1029">
        <v>26</v>
      </c>
      <c r="K39" s="1029">
        <v>23</v>
      </c>
      <c r="L39" s="1029">
        <v>31</v>
      </c>
      <c r="M39" s="1029">
        <v>56</v>
      </c>
      <c r="N39" s="1029">
        <v>19</v>
      </c>
      <c r="O39" s="441" t="s">
        <v>123</v>
      </c>
      <c r="P39" s="439">
        <v>193726</v>
      </c>
      <c r="Q39" s="439">
        <v>190422</v>
      </c>
      <c r="R39" s="439">
        <v>179114</v>
      </c>
      <c r="S39" s="439">
        <v>191750</v>
      </c>
      <c r="T39" s="439">
        <v>201937</v>
      </c>
      <c r="U39" s="439">
        <v>194274</v>
      </c>
      <c r="V39" s="439">
        <v>185602</v>
      </c>
      <c r="W39" s="439">
        <v>183908</v>
      </c>
      <c r="X39" s="439">
        <v>179950</v>
      </c>
      <c r="Y39" s="439">
        <v>151578</v>
      </c>
      <c r="Z39" s="439">
        <v>130519</v>
      </c>
      <c r="AA39" s="439">
        <v>108989</v>
      </c>
      <c r="AB39" s="441" t="s">
        <v>925</v>
      </c>
      <c r="AC39" s="1033">
        <v>17.600000000000001</v>
      </c>
      <c r="AD39" s="1033">
        <v>17.8</v>
      </c>
      <c r="AE39" s="1033">
        <v>18.3</v>
      </c>
      <c r="AF39" s="1033">
        <v>17.399999999999999</v>
      </c>
      <c r="AG39" s="1028">
        <v>17.3</v>
      </c>
      <c r="AH39" s="1028">
        <v>17.100000000000001</v>
      </c>
      <c r="AI39" s="1028">
        <v>17.3</v>
      </c>
      <c r="AJ39" s="1028">
        <v>22.6</v>
      </c>
      <c r="AK39" s="1028">
        <v>22.2</v>
      </c>
      <c r="AL39" s="1028" t="s">
        <v>575</v>
      </c>
      <c r="AM39" s="1028">
        <v>22.3</v>
      </c>
      <c r="AN39" s="1005">
        <v>21.4</v>
      </c>
      <c r="AO39" s="1005">
        <v>21.4</v>
      </c>
      <c r="AP39" s="441" t="s">
        <v>123</v>
      </c>
      <c r="AQ39" s="439">
        <v>182069</v>
      </c>
      <c r="AR39" s="439">
        <v>183927</v>
      </c>
      <c r="AS39" s="439">
        <v>193726</v>
      </c>
      <c r="AT39" s="1004">
        <v>190859</v>
      </c>
      <c r="AU39" s="1004">
        <v>189058</v>
      </c>
      <c r="AV39" s="1004">
        <v>193263</v>
      </c>
      <c r="AW39" s="1004">
        <v>190422</v>
      </c>
      <c r="AX39" s="1004">
        <v>187094</v>
      </c>
      <c r="AY39" s="1004">
        <v>177865</v>
      </c>
      <c r="AZ39" s="1004">
        <v>174750</v>
      </c>
      <c r="BA39" s="1004">
        <v>179114</v>
      </c>
      <c r="BB39" s="1004">
        <v>182625</v>
      </c>
      <c r="BC39" s="439">
        <v>185164</v>
      </c>
    </row>
    <row r="40" spans="1:55" ht="13.5" customHeight="1">
      <c r="A40" s="631" t="s">
        <v>1115</v>
      </c>
      <c r="B40" s="1004">
        <v>55</v>
      </c>
      <c r="C40" s="1004">
        <v>18</v>
      </c>
      <c r="D40" s="1030">
        <v>7</v>
      </c>
      <c r="E40" s="1030">
        <v>12</v>
      </c>
      <c r="F40" s="1030">
        <v>15</v>
      </c>
      <c r="G40" s="1031">
        <v>14</v>
      </c>
      <c r="H40" s="1030">
        <v>15</v>
      </c>
      <c r="I40" s="1030">
        <v>21</v>
      </c>
      <c r="J40" s="1030">
        <v>26</v>
      </c>
      <c r="K40" s="1029">
        <v>23</v>
      </c>
      <c r="L40" s="1029">
        <v>31</v>
      </c>
      <c r="M40" s="1029">
        <v>56</v>
      </c>
      <c r="N40" s="1029">
        <v>19</v>
      </c>
      <c r="O40" s="441" t="s">
        <v>113</v>
      </c>
      <c r="P40" s="439">
        <v>42047</v>
      </c>
      <c r="Q40" s="439">
        <v>39547</v>
      </c>
      <c r="R40" s="439">
        <v>42713</v>
      </c>
      <c r="S40" s="439">
        <v>68636</v>
      </c>
      <c r="T40" s="439">
        <v>79505</v>
      </c>
      <c r="U40" s="439">
        <v>97340</v>
      </c>
      <c r="V40" s="439">
        <v>65924</v>
      </c>
      <c r="W40" s="439">
        <v>114203</v>
      </c>
      <c r="X40" s="439">
        <v>167390</v>
      </c>
      <c r="Y40" s="439">
        <v>95887</v>
      </c>
      <c r="Z40" s="439">
        <v>73043</v>
      </c>
      <c r="AA40" s="439">
        <v>85538</v>
      </c>
      <c r="AB40" s="441" t="s">
        <v>924</v>
      </c>
      <c r="AC40" s="1033">
        <v>20.100000000000001</v>
      </c>
      <c r="AD40" s="1033">
        <v>20.2</v>
      </c>
      <c r="AE40" s="1033">
        <v>20.8</v>
      </c>
      <c r="AF40" s="1033">
        <v>20</v>
      </c>
      <c r="AG40" s="1014">
        <v>19.8</v>
      </c>
      <c r="AH40" s="1014">
        <v>19.5</v>
      </c>
      <c r="AI40" s="1014">
        <v>19.899999999999999</v>
      </c>
      <c r="AJ40" s="1014">
        <v>26.2</v>
      </c>
      <c r="AK40" s="1014">
        <v>25.4</v>
      </c>
      <c r="AL40" s="1014" t="s">
        <v>574</v>
      </c>
      <c r="AM40" s="1014">
        <v>25.2</v>
      </c>
      <c r="AN40" s="357">
        <v>24.5</v>
      </c>
      <c r="AO40" s="357">
        <v>24.6</v>
      </c>
      <c r="AP40" s="441" t="s">
        <v>113</v>
      </c>
      <c r="AQ40" s="439">
        <v>49749</v>
      </c>
      <c r="AR40" s="439">
        <v>55386</v>
      </c>
      <c r="AS40" s="439">
        <v>42047</v>
      </c>
      <c r="AT40" s="1004">
        <v>53742</v>
      </c>
      <c r="AU40" s="1004">
        <v>44430</v>
      </c>
      <c r="AV40" s="1004">
        <v>41448</v>
      </c>
      <c r="AW40" s="1004">
        <v>39547</v>
      </c>
      <c r="AX40" s="1004">
        <v>39084</v>
      </c>
      <c r="AY40" s="1004">
        <v>44519</v>
      </c>
      <c r="AZ40" s="1004">
        <v>38307</v>
      </c>
      <c r="BA40" s="1004">
        <v>42713</v>
      </c>
      <c r="BB40" s="1004">
        <v>45485</v>
      </c>
      <c r="BC40" s="439">
        <v>52767</v>
      </c>
    </row>
    <row r="41" spans="1:55" ht="19.2" customHeight="1">
      <c r="A41" s="632" t="s">
        <v>1116</v>
      </c>
      <c r="B41" s="1004">
        <v>55</v>
      </c>
      <c r="C41" s="1004">
        <v>8</v>
      </c>
      <c r="D41" s="1030">
        <v>7</v>
      </c>
      <c r="E41" s="1030">
        <v>12</v>
      </c>
      <c r="F41" s="1030">
        <v>15</v>
      </c>
      <c r="G41" s="1031">
        <v>14</v>
      </c>
      <c r="H41" s="1030">
        <v>15</v>
      </c>
      <c r="I41" s="1030">
        <v>21</v>
      </c>
      <c r="J41" s="1030">
        <v>26</v>
      </c>
      <c r="K41" s="1029">
        <v>23</v>
      </c>
      <c r="L41" s="1029">
        <v>31</v>
      </c>
      <c r="M41" s="1029">
        <v>56</v>
      </c>
      <c r="N41" s="1029">
        <v>19</v>
      </c>
      <c r="O41" s="1801" t="s">
        <v>112</v>
      </c>
      <c r="P41" s="439">
        <v>2018</v>
      </c>
      <c r="Q41" s="439">
        <v>1273</v>
      </c>
      <c r="R41" s="439">
        <v>1450</v>
      </c>
      <c r="S41" s="439">
        <v>2466</v>
      </c>
      <c r="T41" s="439">
        <v>2594</v>
      </c>
      <c r="U41" s="439">
        <v>3418</v>
      </c>
      <c r="V41" s="439">
        <v>1734</v>
      </c>
      <c r="W41" s="439">
        <v>1940</v>
      </c>
      <c r="X41" s="439">
        <v>1274</v>
      </c>
      <c r="Y41" s="439">
        <v>898</v>
      </c>
      <c r="Z41" s="439">
        <v>874</v>
      </c>
      <c r="AA41" s="439">
        <v>532</v>
      </c>
      <c r="AB41" s="441" t="s">
        <v>609</v>
      </c>
      <c r="AC41" s="439">
        <v>27224</v>
      </c>
      <c r="AD41" s="439">
        <v>27135</v>
      </c>
      <c r="AE41" s="439">
        <v>27518</v>
      </c>
      <c r="AF41" s="439">
        <v>27261</v>
      </c>
      <c r="AG41" s="439">
        <v>27590</v>
      </c>
      <c r="AH41" s="439">
        <v>27817</v>
      </c>
      <c r="AI41" s="439">
        <v>26984</v>
      </c>
      <c r="AJ41" s="1004">
        <v>27318</v>
      </c>
      <c r="AK41" s="1004">
        <v>27233</v>
      </c>
      <c r="AL41" s="1004">
        <v>27298</v>
      </c>
      <c r="AM41" s="439">
        <v>28008</v>
      </c>
      <c r="AN41" s="1004">
        <v>27470</v>
      </c>
      <c r="AO41" s="439">
        <v>27746</v>
      </c>
      <c r="AP41" s="1801" t="s">
        <v>112</v>
      </c>
      <c r="AQ41" s="439">
        <v>3081</v>
      </c>
      <c r="AR41" s="439">
        <v>2792</v>
      </c>
      <c r="AS41" s="439">
        <v>2018</v>
      </c>
      <c r="AT41" s="1032">
        <v>3248</v>
      </c>
      <c r="AU41" s="1032">
        <v>2748</v>
      </c>
      <c r="AV41" s="1032">
        <v>1828</v>
      </c>
      <c r="AW41" s="1032">
        <v>1273</v>
      </c>
      <c r="AX41" s="1032">
        <v>830</v>
      </c>
      <c r="AY41" s="1032">
        <v>1272</v>
      </c>
      <c r="AZ41" s="1032">
        <v>1180</v>
      </c>
      <c r="BA41" s="1032">
        <v>1450</v>
      </c>
      <c r="BB41" s="1032">
        <v>1754</v>
      </c>
      <c r="BC41" s="446">
        <v>1911</v>
      </c>
    </row>
    <row r="42" spans="1:55" ht="13.5" customHeight="1">
      <c r="A42" s="441" t="s">
        <v>935</v>
      </c>
      <c r="B42" s="1022">
        <v>15.8</v>
      </c>
      <c r="C42" s="1022">
        <v>16.3</v>
      </c>
      <c r="D42" s="1022">
        <v>15.5</v>
      </c>
      <c r="E42" s="1022">
        <v>19.5</v>
      </c>
      <c r="F42" s="1022">
        <v>18.399999999999999</v>
      </c>
      <c r="G42" s="1005" t="s">
        <v>109</v>
      </c>
      <c r="H42" s="1022" t="s">
        <v>99</v>
      </c>
      <c r="I42" s="439" t="s">
        <v>108</v>
      </c>
      <c r="J42" s="439" t="s">
        <v>107</v>
      </c>
      <c r="K42" s="439" t="s">
        <v>106</v>
      </c>
      <c r="L42" s="439" t="s">
        <v>105</v>
      </c>
      <c r="M42" s="439" t="s">
        <v>105</v>
      </c>
      <c r="N42" s="1022" t="s">
        <v>104</v>
      </c>
      <c r="O42" s="441" t="s">
        <v>110</v>
      </c>
      <c r="P42" s="439">
        <v>742</v>
      </c>
      <c r="Q42" s="439">
        <v>414</v>
      </c>
      <c r="R42" s="439">
        <v>389</v>
      </c>
      <c r="S42" s="439">
        <v>487</v>
      </c>
      <c r="T42" s="439">
        <v>225</v>
      </c>
      <c r="U42" s="439">
        <v>368</v>
      </c>
      <c r="V42" s="439">
        <v>303</v>
      </c>
      <c r="W42" s="439">
        <v>391</v>
      </c>
      <c r="X42" s="439">
        <v>154</v>
      </c>
      <c r="Y42" s="439">
        <v>502</v>
      </c>
      <c r="Z42" s="439">
        <v>565</v>
      </c>
      <c r="AA42" s="439">
        <v>458</v>
      </c>
      <c r="AB42" s="441" t="s">
        <v>608</v>
      </c>
      <c r="AC42" s="1004">
        <v>155</v>
      </c>
      <c r="AD42" s="1004">
        <v>152</v>
      </c>
      <c r="AE42" s="1004">
        <v>150</v>
      </c>
      <c r="AF42" s="1004">
        <v>156</v>
      </c>
      <c r="AG42" s="1004">
        <v>160</v>
      </c>
      <c r="AH42" s="1004">
        <v>163</v>
      </c>
      <c r="AI42" s="1004">
        <v>156</v>
      </c>
      <c r="AJ42" s="1004">
        <v>121</v>
      </c>
      <c r="AK42" s="1004">
        <v>123</v>
      </c>
      <c r="AL42" s="1004">
        <v>123</v>
      </c>
      <c r="AM42" s="1004">
        <v>126</v>
      </c>
      <c r="AN42" s="439">
        <v>128</v>
      </c>
      <c r="AO42" s="439">
        <v>130</v>
      </c>
      <c r="AP42" s="441" t="s">
        <v>110</v>
      </c>
      <c r="AQ42" s="439">
        <v>146</v>
      </c>
      <c r="AR42" s="439">
        <v>500</v>
      </c>
      <c r="AS42" s="439">
        <v>742</v>
      </c>
      <c r="AT42" s="1004">
        <v>304</v>
      </c>
      <c r="AU42" s="1004">
        <v>223</v>
      </c>
      <c r="AV42" s="1004">
        <v>386</v>
      </c>
      <c r="AW42" s="1004">
        <v>414</v>
      </c>
      <c r="AX42" s="1004">
        <v>711</v>
      </c>
      <c r="AY42" s="1004">
        <v>599</v>
      </c>
      <c r="AZ42" s="1004">
        <v>574</v>
      </c>
      <c r="BA42" s="1004">
        <v>389</v>
      </c>
      <c r="BB42" s="1004">
        <v>565</v>
      </c>
      <c r="BC42" s="439">
        <v>295</v>
      </c>
    </row>
    <row r="43" spans="1:55" ht="11.4">
      <c r="A43" s="441" t="s">
        <v>934</v>
      </c>
      <c r="B43" s="1022">
        <v>17.600000000000001</v>
      </c>
      <c r="C43" s="1022">
        <v>18.3</v>
      </c>
      <c r="D43" s="1022">
        <v>17.3</v>
      </c>
      <c r="E43" s="1022">
        <v>22.3</v>
      </c>
      <c r="F43" s="1022">
        <v>20.7</v>
      </c>
      <c r="G43" s="357" t="s">
        <v>101</v>
      </c>
      <c r="H43" s="1022" t="s">
        <v>100</v>
      </c>
      <c r="I43" s="439" t="s">
        <v>99</v>
      </c>
      <c r="J43" s="439" t="s">
        <v>98</v>
      </c>
      <c r="K43" s="439" t="s">
        <v>97</v>
      </c>
      <c r="L43" s="439" t="s">
        <v>96</v>
      </c>
      <c r="M43" s="439" t="s">
        <v>96</v>
      </c>
      <c r="N43" s="439" t="s">
        <v>95</v>
      </c>
      <c r="O43" s="441" t="s">
        <v>103</v>
      </c>
      <c r="P43" s="439">
        <v>19868</v>
      </c>
      <c r="Q43" s="439">
        <v>23315</v>
      </c>
      <c r="R43" s="439">
        <v>28515</v>
      </c>
      <c r="S43" s="439">
        <v>24413</v>
      </c>
      <c r="T43" s="439">
        <v>25745</v>
      </c>
      <c r="U43" s="439">
        <v>26973</v>
      </c>
      <c r="V43" s="439">
        <v>24737</v>
      </c>
      <c r="W43" s="439">
        <v>24773</v>
      </c>
      <c r="X43" s="439">
        <v>43368</v>
      </c>
      <c r="Y43" s="439">
        <v>38590</v>
      </c>
      <c r="Z43" s="439">
        <v>28589</v>
      </c>
      <c r="AA43" s="439">
        <v>17970</v>
      </c>
      <c r="AB43" s="441" t="s">
        <v>605</v>
      </c>
      <c r="AC43" s="1014"/>
      <c r="AD43" s="1014"/>
      <c r="AE43" s="1014"/>
      <c r="AF43" s="1014"/>
      <c r="AG43" s="1014"/>
      <c r="AH43" s="1014"/>
      <c r="AI43" s="1014"/>
      <c r="AJ43" s="1014"/>
      <c r="AK43" s="1014"/>
      <c r="AL43" s="1014"/>
      <c r="AM43" s="1014">
        <v>202</v>
      </c>
      <c r="AN43" s="357">
        <v>206</v>
      </c>
      <c r="AO43" s="357">
        <v>209</v>
      </c>
      <c r="AP43" s="441" t="s">
        <v>103</v>
      </c>
      <c r="AQ43" s="439">
        <v>25359</v>
      </c>
      <c r="AR43" s="439">
        <v>33335</v>
      </c>
      <c r="AS43" s="439">
        <v>19868</v>
      </c>
      <c r="AT43" s="1004">
        <v>30688</v>
      </c>
      <c r="AU43" s="1004">
        <v>33463</v>
      </c>
      <c r="AV43" s="1004">
        <v>33933</v>
      </c>
      <c r="AW43" s="1004">
        <v>23315</v>
      </c>
      <c r="AX43" s="1004">
        <v>24951</v>
      </c>
      <c r="AY43" s="1004">
        <v>27395</v>
      </c>
      <c r="AZ43" s="1004">
        <v>26432</v>
      </c>
      <c r="BA43" s="1004">
        <v>28515</v>
      </c>
      <c r="BB43" s="1004">
        <v>30236</v>
      </c>
      <c r="BC43" s="439">
        <v>27338</v>
      </c>
    </row>
    <row r="44" spans="1:55" ht="13.5" customHeight="1" thickBot="1">
      <c r="A44" s="441" t="s">
        <v>933</v>
      </c>
      <c r="B44" s="1022">
        <v>20.100000000000001</v>
      </c>
      <c r="C44" s="1022">
        <v>20.8</v>
      </c>
      <c r="D44" s="1022">
        <v>19.899999999999999</v>
      </c>
      <c r="E44" s="1022">
        <v>25.2</v>
      </c>
      <c r="F44" s="1022">
        <v>24.7</v>
      </c>
      <c r="G44" s="357" t="s">
        <v>92</v>
      </c>
      <c r="H44" s="1022" t="s">
        <v>91</v>
      </c>
      <c r="I44" s="439" t="s">
        <v>90</v>
      </c>
      <c r="J44" s="439" t="s">
        <v>89</v>
      </c>
      <c r="K44" s="439" t="s">
        <v>73</v>
      </c>
      <c r="L44" s="439" t="s">
        <v>73</v>
      </c>
      <c r="M44" s="439" t="s">
        <v>73</v>
      </c>
      <c r="N44" s="439" t="s">
        <v>88</v>
      </c>
      <c r="O44" s="441" t="s">
        <v>94</v>
      </c>
      <c r="P44" s="439">
        <v>1476</v>
      </c>
      <c r="Q44" s="439">
        <v>1696</v>
      </c>
      <c r="R44" s="439">
        <v>1603</v>
      </c>
      <c r="S44" s="439">
        <v>1758</v>
      </c>
      <c r="T44" s="439">
        <v>1805</v>
      </c>
      <c r="U44" s="439">
        <v>1943</v>
      </c>
      <c r="V44" s="439">
        <v>3677</v>
      </c>
      <c r="W44" s="439">
        <v>3903</v>
      </c>
      <c r="X44" s="439">
        <v>3496</v>
      </c>
      <c r="Y44" s="439">
        <v>3390</v>
      </c>
      <c r="Z44" s="439">
        <v>3178</v>
      </c>
      <c r="AA44" s="439">
        <v>3278</v>
      </c>
      <c r="AB44" s="442" t="s">
        <v>607</v>
      </c>
      <c r="AC44" s="1003">
        <v>27954</v>
      </c>
      <c r="AD44" s="1003">
        <v>28292</v>
      </c>
      <c r="AE44" s="1003">
        <v>29000</v>
      </c>
      <c r="AF44" s="1003">
        <v>29469</v>
      </c>
      <c r="AG44" s="1003">
        <v>29550</v>
      </c>
      <c r="AH44" s="1003">
        <v>29284</v>
      </c>
      <c r="AI44" s="1003">
        <v>28990</v>
      </c>
      <c r="AJ44" s="1003">
        <v>29056</v>
      </c>
      <c r="AK44" s="1003">
        <v>29271</v>
      </c>
      <c r="AL44" s="1003">
        <v>30082</v>
      </c>
      <c r="AM44" s="1003">
        <v>30399</v>
      </c>
      <c r="AN44" s="437">
        <v>31918</v>
      </c>
      <c r="AO44" s="437">
        <v>31847</v>
      </c>
      <c r="AP44" s="441" t="s">
        <v>94</v>
      </c>
      <c r="AQ44" s="439">
        <v>1337</v>
      </c>
      <c r="AR44" s="439">
        <v>1595</v>
      </c>
      <c r="AS44" s="439">
        <v>1476</v>
      </c>
      <c r="AT44" s="1004">
        <v>1578</v>
      </c>
      <c r="AU44" s="1004">
        <v>1471</v>
      </c>
      <c r="AV44" s="1004">
        <v>1933</v>
      </c>
      <c r="AW44" s="1004">
        <v>1696</v>
      </c>
      <c r="AX44" s="1004">
        <v>1673</v>
      </c>
      <c r="AY44" s="1004">
        <v>1648</v>
      </c>
      <c r="AZ44" s="1004">
        <v>1892</v>
      </c>
      <c r="BA44" s="1004">
        <v>1603</v>
      </c>
      <c r="BB44" s="1004">
        <v>1942</v>
      </c>
      <c r="BC44" s="439">
        <v>1813</v>
      </c>
    </row>
    <row r="45" spans="1:55" ht="13.5" customHeight="1">
      <c r="A45" s="441" t="s">
        <v>1023</v>
      </c>
      <c r="B45" s="439">
        <v>27224</v>
      </c>
      <c r="C45" s="439">
        <v>27518</v>
      </c>
      <c r="D45" s="439">
        <v>26984</v>
      </c>
      <c r="E45" s="439">
        <v>28008</v>
      </c>
      <c r="F45" s="439">
        <v>27555</v>
      </c>
      <c r="G45" s="439">
        <v>26516</v>
      </c>
      <c r="H45" s="439">
        <v>25588</v>
      </c>
      <c r="I45" s="439">
        <v>24444</v>
      </c>
      <c r="J45" s="439">
        <v>23953</v>
      </c>
      <c r="K45" s="439">
        <v>22641</v>
      </c>
      <c r="L45" s="439">
        <v>21049</v>
      </c>
      <c r="M45" s="439">
        <v>19577</v>
      </c>
      <c r="N45" s="439">
        <v>15760</v>
      </c>
      <c r="O45" s="441" t="s">
        <v>87</v>
      </c>
      <c r="P45" s="439">
        <v>481</v>
      </c>
      <c r="Q45" s="439">
        <v>706</v>
      </c>
      <c r="R45" s="439">
        <v>722</v>
      </c>
      <c r="S45" s="439">
        <v>830</v>
      </c>
      <c r="T45" s="439">
        <v>1028</v>
      </c>
      <c r="U45" s="439">
        <v>983</v>
      </c>
      <c r="V45" s="439">
        <v>935</v>
      </c>
      <c r="W45" s="439">
        <v>976</v>
      </c>
      <c r="X45" s="439">
        <v>1018</v>
      </c>
      <c r="Y45" s="439">
        <v>885</v>
      </c>
      <c r="Z45" s="439">
        <v>870</v>
      </c>
      <c r="AA45" s="439">
        <v>1053</v>
      </c>
      <c r="AB45" s="441" t="s">
        <v>923</v>
      </c>
      <c r="AC45" s="1028">
        <v>24.2</v>
      </c>
      <c r="AD45" s="1028">
        <v>25.8</v>
      </c>
      <c r="AE45" s="1028">
        <v>25.7</v>
      </c>
      <c r="AF45" s="1028">
        <v>26.5</v>
      </c>
      <c r="AG45" s="1028">
        <v>27.8</v>
      </c>
      <c r="AH45" s="1028">
        <v>28.2</v>
      </c>
      <c r="AI45" s="1028">
        <v>26.6</v>
      </c>
      <c r="AJ45" s="1028">
        <v>26.3</v>
      </c>
      <c r="AK45" s="1028" t="s">
        <v>598</v>
      </c>
      <c r="AL45" s="1028" t="s">
        <v>573</v>
      </c>
      <c r="AM45" s="1028">
        <v>26.7</v>
      </c>
      <c r="AN45" s="1028">
        <v>26.7</v>
      </c>
      <c r="AO45" s="1028">
        <v>27.3</v>
      </c>
      <c r="AP45" s="441" t="s">
        <v>87</v>
      </c>
      <c r="AQ45" s="439">
        <v>464</v>
      </c>
      <c r="AR45" s="439">
        <v>450</v>
      </c>
      <c r="AS45" s="439">
        <v>481</v>
      </c>
      <c r="AT45" s="1004">
        <v>727</v>
      </c>
      <c r="AU45" s="1004">
        <v>637</v>
      </c>
      <c r="AV45" s="1004">
        <v>562</v>
      </c>
      <c r="AW45" s="1004">
        <v>706</v>
      </c>
      <c r="AX45" s="1004">
        <v>615</v>
      </c>
      <c r="AY45" s="1004">
        <v>589</v>
      </c>
      <c r="AZ45" s="1004">
        <v>614</v>
      </c>
      <c r="BA45" s="1004">
        <v>722</v>
      </c>
      <c r="BB45" s="1004">
        <v>823</v>
      </c>
      <c r="BC45" s="439">
        <v>927</v>
      </c>
    </row>
    <row r="46" spans="1:55" ht="13.5" customHeight="1" thickBot="1">
      <c r="A46" s="436" t="s">
        <v>606</v>
      </c>
      <c r="B46" s="445">
        <v>155</v>
      </c>
      <c r="C46" s="445">
        <v>150</v>
      </c>
      <c r="D46" s="445">
        <v>156</v>
      </c>
      <c r="E46" s="445">
        <v>126</v>
      </c>
      <c r="F46" s="445">
        <v>133</v>
      </c>
      <c r="G46" s="435">
        <v>143</v>
      </c>
      <c r="H46" s="439">
        <v>146</v>
      </c>
      <c r="I46" s="439">
        <v>155</v>
      </c>
      <c r="J46" s="439">
        <v>168</v>
      </c>
      <c r="K46" s="439">
        <v>185</v>
      </c>
      <c r="L46" s="439">
        <v>185</v>
      </c>
      <c r="M46" s="439">
        <v>172</v>
      </c>
      <c r="N46" s="439">
        <v>169</v>
      </c>
      <c r="O46" s="441" t="s">
        <v>86</v>
      </c>
      <c r="P46" s="439">
        <v>570</v>
      </c>
      <c r="Q46" s="439">
        <v>321</v>
      </c>
      <c r="R46" s="439">
        <v>329</v>
      </c>
      <c r="S46" s="439">
        <v>306</v>
      </c>
      <c r="T46" s="439">
        <v>415</v>
      </c>
      <c r="U46" s="439">
        <v>305</v>
      </c>
      <c r="V46" s="439">
        <v>177</v>
      </c>
      <c r="W46" s="439">
        <v>389</v>
      </c>
      <c r="X46" s="439">
        <v>483</v>
      </c>
      <c r="Y46" s="439">
        <v>581</v>
      </c>
      <c r="Z46" s="439">
        <v>309</v>
      </c>
      <c r="AA46" s="439">
        <v>143</v>
      </c>
      <c r="AB46" s="442" t="s">
        <v>922</v>
      </c>
      <c r="AC46" s="1027">
        <v>3.8</v>
      </c>
      <c r="AD46" s="1027">
        <v>7.2</v>
      </c>
      <c r="AE46" s="1027">
        <v>9.3000000000000007</v>
      </c>
      <c r="AF46" s="1027">
        <v>9.6999999999999993</v>
      </c>
      <c r="AG46" s="1027">
        <v>9.8000000000000007</v>
      </c>
      <c r="AH46" s="1027">
        <v>8.1</v>
      </c>
      <c r="AI46" s="1027">
        <v>8.5</v>
      </c>
      <c r="AJ46" s="1027">
        <v>10.9</v>
      </c>
      <c r="AK46" s="1027">
        <v>11.3</v>
      </c>
      <c r="AL46" s="1027">
        <v>9.5</v>
      </c>
      <c r="AM46" s="1027">
        <v>9.1999999999999993</v>
      </c>
      <c r="AN46" s="1027">
        <v>12.1</v>
      </c>
      <c r="AO46" s="1024">
        <v>10.6</v>
      </c>
      <c r="AP46" s="441" t="s">
        <v>86</v>
      </c>
      <c r="AQ46" s="439">
        <v>622</v>
      </c>
      <c r="AR46" s="439">
        <v>531</v>
      </c>
      <c r="AS46" s="439">
        <v>570</v>
      </c>
      <c r="AT46" s="1004">
        <v>612</v>
      </c>
      <c r="AU46" s="1004">
        <v>379</v>
      </c>
      <c r="AV46" s="1004">
        <v>398</v>
      </c>
      <c r="AW46" s="1004">
        <v>321</v>
      </c>
      <c r="AX46" s="1004">
        <v>312</v>
      </c>
      <c r="AY46" s="1004">
        <v>314</v>
      </c>
      <c r="AZ46" s="1004">
        <v>332</v>
      </c>
      <c r="BA46" s="1004">
        <v>329</v>
      </c>
      <c r="BB46" s="1004">
        <v>239</v>
      </c>
      <c r="BC46" s="439">
        <v>295</v>
      </c>
    </row>
    <row r="47" spans="1:55" ht="13.5" customHeight="1" thickBot="1">
      <c r="A47" s="441" t="s">
        <v>605</v>
      </c>
      <c r="B47" s="439" t="s">
        <v>60</v>
      </c>
      <c r="C47" s="439" t="s">
        <v>60</v>
      </c>
      <c r="D47" s="439" t="s">
        <v>60</v>
      </c>
      <c r="E47" s="439">
        <v>202</v>
      </c>
      <c r="F47" s="439">
        <v>216</v>
      </c>
      <c r="G47" s="357">
        <v>222</v>
      </c>
      <c r="H47" s="357">
        <v>220</v>
      </c>
      <c r="I47" s="357">
        <v>209</v>
      </c>
      <c r="J47" s="357">
        <v>215</v>
      </c>
      <c r="K47" s="357">
        <v>224</v>
      </c>
      <c r="L47" s="357">
        <v>215</v>
      </c>
      <c r="M47" s="357">
        <v>192</v>
      </c>
      <c r="N47" s="357">
        <v>213</v>
      </c>
      <c r="O47" s="441" t="s">
        <v>84</v>
      </c>
      <c r="P47" s="439">
        <v>439</v>
      </c>
      <c r="Q47" s="439">
        <v>398</v>
      </c>
      <c r="R47" s="439">
        <v>281</v>
      </c>
      <c r="S47" s="439">
        <v>302</v>
      </c>
      <c r="T47" s="439">
        <v>329</v>
      </c>
      <c r="U47" s="439">
        <v>540</v>
      </c>
      <c r="V47" s="439">
        <v>334</v>
      </c>
      <c r="W47" s="439">
        <v>469</v>
      </c>
      <c r="X47" s="439">
        <v>325</v>
      </c>
      <c r="Y47" s="439">
        <v>337</v>
      </c>
      <c r="Z47" s="439">
        <v>394</v>
      </c>
      <c r="AA47" s="439">
        <v>340</v>
      </c>
      <c r="AB47" s="442"/>
      <c r="AC47" s="1027"/>
      <c r="AD47" s="1027"/>
      <c r="AE47" s="1027"/>
      <c r="AF47" s="1027"/>
      <c r="AG47" s="1027"/>
      <c r="AH47" s="1027"/>
      <c r="AI47" s="1027"/>
      <c r="AJ47" s="1027"/>
      <c r="AK47" s="1027"/>
      <c r="AL47" s="1027"/>
      <c r="AM47" s="1027"/>
      <c r="AN47" s="1027"/>
      <c r="AO47" s="1024"/>
      <c r="AP47" s="441" t="s">
        <v>84</v>
      </c>
      <c r="AQ47" s="439">
        <v>561</v>
      </c>
      <c r="AR47" s="439">
        <v>493</v>
      </c>
      <c r="AS47" s="439">
        <v>439</v>
      </c>
      <c r="AT47" s="1004">
        <v>694</v>
      </c>
      <c r="AU47" s="1004">
        <v>555</v>
      </c>
      <c r="AV47" s="1004">
        <v>489</v>
      </c>
      <c r="AW47" s="1004">
        <v>398</v>
      </c>
      <c r="AX47" s="1004">
        <v>340</v>
      </c>
      <c r="AY47" s="1004">
        <v>276</v>
      </c>
      <c r="AZ47" s="1004">
        <v>283</v>
      </c>
      <c r="BA47" s="1004">
        <v>281</v>
      </c>
      <c r="BB47" s="1004">
        <v>246</v>
      </c>
      <c r="BC47" s="439">
        <v>268</v>
      </c>
    </row>
    <row r="48" spans="1:55" ht="13.5" customHeight="1" thickBot="1">
      <c r="A48" s="1026" t="s">
        <v>604</v>
      </c>
      <c r="B48" s="1025">
        <v>27954</v>
      </c>
      <c r="C48" s="1025">
        <v>29000</v>
      </c>
      <c r="D48" s="1025">
        <v>28990</v>
      </c>
      <c r="E48" s="1025">
        <v>30399</v>
      </c>
      <c r="F48" s="1025">
        <v>31596</v>
      </c>
      <c r="G48" s="1025">
        <v>29815</v>
      </c>
      <c r="H48" s="1025">
        <v>29643</v>
      </c>
      <c r="I48" s="1025">
        <v>29429</v>
      </c>
      <c r="J48" s="1025">
        <v>29491</v>
      </c>
      <c r="K48" s="1025">
        <v>33068</v>
      </c>
      <c r="L48" s="1025">
        <v>33809</v>
      </c>
      <c r="M48" s="1025">
        <v>33347</v>
      </c>
      <c r="N48" s="1025">
        <v>34008</v>
      </c>
      <c r="O48" s="441" t="s">
        <v>82</v>
      </c>
      <c r="P48" s="439">
        <v>9819</v>
      </c>
      <c r="Q48" s="439">
        <v>9155</v>
      </c>
      <c r="R48" s="439">
        <v>8987</v>
      </c>
      <c r="S48" s="439">
        <v>10459</v>
      </c>
      <c r="T48" s="439">
        <v>9200</v>
      </c>
      <c r="U48" s="439">
        <v>7942</v>
      </c>
      <c r="V48" s="439">
        <v>6545</v>
      </c>
      <c r="W48" s="439">
        <v>7797</v>
      </c>
      <c r="X48" s="439">
        <v>6503</v>
      </c>
      <c r="Y48" s="439">
        <v>7761</v>
      </c>
      <c r="Z48" s="439">
        <v>7185</v>
      </c>
      <c r="AA48" s="439">
        <v>8209</v>
      </c>
      <c r="AP48" s="441" t="s">
        <v>82</v>
      </c>
      <c r="AQ48" s="439">
        <v>8452</v>
      </c>
      <c r="AR48" s="439">
        <v>8495</v>
      </c>
      <c r="AS48" s="439">
        <v>9819</v>
      </c>
      <c r="AT48" s="1004">
        <v>9907</v>
      </c>
      <c r="AU48" s="1004">
        <v>10607</v>
      </c>
      <c r="AV48" s="1004">
        <v>10332</v>
      </c>
      <c r="AW48" s="1004">
        <v>9155</v>
      </c>
      <c r="AX48" s="1004">
        <v>9181</v>
      </c>
      <c r="AY48" s="1004">
        <v>8573</v>
      </c>
      <c r="AZ48" s="1004">
        <v>8320</v>
      </c>
      <c r="BA48" s="1004">
        <v>8987</v>
      </c>
      <c r="BB48" s="1004">
        <v>9181</v>
      </c>
      <c r="BC48" s="439">
        <v>9333</v>
      </c>
    </row>
    <row r="49" spans="1:55" ht="12" thickBot="1">
      <c r="A49" s="1023" t="s">
        <v>932</v>
      </c>
      <c r="B49" s="1022">
        <v>24.2</v>
      </c>
      <c r="C49" s="1022">
        <v>25.7</v>
      </c>
      <c r="D49" s="1022">
        <v>26.6</v>
      </c>
      <c r="E49" s="1022">
        <v>26.7</v>
      </c>
      <c r="F49" s="1022">
        <v>26.3</v>
      </c>
      <c r="G49" s="1005">
        <v>25</v>
      </c>
      <c r="H49" s="1005" t="s">
        <v>80</v>
      </c>
      <c r="I49" s="1005" t="s">
        <v>79</v>
      </c>
      <c r="J49" s="1005" t="s">
        <v>78</v>
      </c>
      <c r="K49" s="1005" t="s">
        <v>77</v>
      </c>
      <c r="L49" s="1005" t="s">
        <v>76</v>
      </c>
      <c r="M49" s="1005" t="s">
        <v>75</v>
      </c>
      <c r="N49" s="1005" t="s">
        <v>74</v>
      </c>
      <c r="O49" s="35" t="s">
        <v>81</v>
      </c>
      <c r="P49" s="437" t="s">
        <v>60</v>
      </c>
      <c r="Q49" s="437" t="s">
        <v>60</v>
      </c>
      <c r="R49" s="437">
        <v>26031</v>
      </c>
      <c r="S49" s="437">
        <v>4888</v>
      </c>
      <c r="T49" s="437" t="s">
        <v>60</v>
      </c>
      <c r="U49" s="437" t="s">
        <v>60</v>
      </c>
      <c r="V49" s="437">
        <v>4198</v>
      </c>
      <c r="W49" s="437" t="s">
        <v>60</v>
      </c>
      <c r="X49" s="437" t="s">
        <v>60</v>
      </c>
      <c r="Y49" s="437" t="s">
        <v>60</v>
      </c>
      <c r="Z49" s="437" t="s">
        <v>60</v>
      </c>
      <c r="AA49" s="437" t="s">
        <v>60</v>
      </c>
      <c r="AP49" s="35" t="s">
        <v>81</v>
      </c>
      <c r="AQ49" s="1024" t="s">
        <v>60</v>
      </c>
      <c r="AR49" s="1024" t="s">
        <v>60</v>
      </c>
      <c r="AS49" s="437" t="s">
        <v>60</v>
      </c>
      <c r="AT49" s="1003" t="s">
        <v>60</v>
      </c>
      <c r="AU49" s="1003" t="s">
        <v>60</v>
      </c>
      <c r="AV49" s="1003" t="s">
        <v>60</v>
      </c>
      <c r="AW49" s="1003" t="s">
        <v>60</v>
      </c>
      <c r="AX49" s="1003">
        <v>2566</v>
      </c>
      <c r="AY49" s="1003">
        <v>2331</v>
      </c>
      <c r="AZ49" s="1003">
        <v>26761</v>
      </c>
      <c r="BA49" s="1003">
        <v>26031</v>
      </c>
      <c r="BB49" s="1003">
        <v>5094</v>
      </c>
      <c r="BC49" s="437">
        <v>5017</v>
      </c>
    </row>
    <row r="50" spans="1:55" ht="13.5" customHeight="1" thickBot="1">
      <c r="A50" s="442" t="s">
        <v>603</v>
      </c>
      <c r="B50" s="1021">
        <v>5.5</v>
      </c>
      <c r="C50" s="1021">
        <v>9.3000000000000007</v>
      </c>
      <c r="D50" s="1021">
        <v>10</v>
      </c>
      <c r="E50" s="1021">
        <v>11.1</v>
      </c>
      <c r="F50" s="1021">
        <v>13.2</v>
      </c>
      <c r="G50" s="1019">
        <v>14.8</v>
      </c>
      <c r="H50" s="1020" t="s">
        <v>70</v>
      </c>
      <c r="I50" s="1019"/>
      <c r="J50" s="1019"/>
      <c r="K50" s="1019"/>
      <c r="L50" s="1019"/>
      <c r="M50" s="1019"/>
      <c r="N50" s="1019"/>
      <c r="Q50" s="434"/>
      <c r="R50" s="434"/>
      <c r="S50" s="434"/>
      <c r="BC50" s="434"/>
    </row>
    <row r="51" spans="1:55" ht="13.5" customHeight="1">
      <c r="A51" s="1887"/>
      <c r="B51" s="1888"/>
      <c r="C51" s="1888"/>
      <c r="D51" s="1888"/>
      <c r="E51" s="1888"/>
      <c r="F51" s="1888"/>
      <c r="G51" s="1889"/>
      <c r="H51" s="1890"/>
      <c r="I51" s="1889"/>
      <c r="J51" s="1889"/>
      <c r="K51" s="1889"/>
      <c r="L51" s="1889"/>
      <c r="M51" s="1889"/>
      <c r="N51" s="1889"/>
      <c r="Q51" s="434"/>
      <c r="R51" s="434"/>
      <c r="S51" s="434"/>
      <c r="BC51" s="434"/>
    </row>
    <row r="52" spans="1:55" ht="82.5" customHeight="1">
      <c r="A52" s="1954" t="s">
        <v>1093</v>
      </c>
      <c r="B52" s="1954"/>
      <c r="C52" s="1954"/>
      <c r="D52" s="1954"/>
      <c r="E52" s="1954"/>
      <c r="F52" s="1954"/>
      <c r="G52" s="1954"/>
      <c r="H52" s="1954"/>
      <c r="I52" s="1954"/>
      <c r="J52" s="1954"/>
      <c r="K52" s="1954"/>
      <c r="L52" s="1954"/>
      <c r="M52" s="1954"/>
      <c r="N52" s="1954"/>
      <c r="O52" s="34" t="s">
        <v>72</v>
      </c>
      <c r="P52" s="33">
        <f t="shared" ref="P52:U52" si="12">SUM(P35:P49)</f>
        <v>523320</v>
      </c>
      <c r="Q52" s="33">
        <f t="shared" si="12"/>
        <v>518507</v>
      </c>
      <c r="R52" s="33">
        <f t="shared" si="12"/>
        <v>548296</v>
      </c>
      <c r="S52" s="33">
        <f t="shared" si="12"/>
        <v>583249</v>
      </c>
      <c r="T52" s="33">
        <f t="shared" si="12"/>
        <v>615836</v>
      </c>
      <c r="U52" s="33">
        <f t="shared" si="12"/>
        <v>639505</v>
      </c>
      <c r="V52" s="33">
        <v>601225</v>
      </c>
      <c r="W52" s="33">
        <v>640173</v>
      </c>
      <c r="X52" s="33">
        <v>690084</v>
      </c>
      <c r="Y52" s="33">
        <v>556301</v>
      </c>
      <c r="Z52" s="33">
        <v>485124</v>
      </c>
      <c r="AA52" s="33">
        <v>456271</v>
      </c>
      <c r="AB52" s="1954" t="s">
        <v>1092</v>
      </c>
      <c r="AC52" s="1954"/>
      <c r="AD52" s="1954"/>
      <c r="AE52" s="1954"/>
      <c r="AF52" s="1954"/>
      <c r="AG52" s="1954"/>
      <c r="AH52" s="1954"/>
      <c r="AI52" s="1954"/>
      <c r="AJ52" s="1954"/>
      <c r="AK52" s="1954"/>
      <c r="AL52" s="1954"/>
      <c r="AM52" s="1954"/>
      <c r="AN52" s="1954"/>
      <c r="AO52" s="1954"/>
      <c r="AP52" s="34" t="s">
        <v>72</v>
      </c>
      <c r="AQ52" s="33">
        <v>555528</v>
      </c>
      <c r="AR52" s="33">
        <v>568918</v>
      </c>
      <c r="AS52" s="33">
        <f t="shared" ref="AS52:AZ52" si="13">SUM(AS35:AS49)</f>
        <v>523320</v>
      </c>
      <c r="AT52" s="600">
        <f t="shared" si="13"/>
        <v>555318</v>
      </c>
      <c r="AU52" s="600">
        <f t="shared" si="13"/>
        <v>551821</v>
      </c>
      <c r="AV52" s="600">
        <f t="shared" si="13"/>
        <v>559678</v>
      </c>
      <c r="AW52" s="600">
        <f t="shared" si="13"/>
        <v>518507</v>
      </c>
      <c r="AX52" s="600">
        <f t="shared" si="13"/>
        <v>540152</v>
      </c>
      <c r="AY52" s="600">
        <f t="shared" si="13"/>
        <v>538162</v>
      </c>
      <c r="AZ52" s="600">
        <f t="shared" si="13"/>
        <v>549217</v>
      </c>
      <c r="BA52" s="600">
        <v>548296</v>
      </c>
      <c r="BB52" s="600">
        <v>582979</v>
      </c>
      <c r="BC52" s="33">
        <v>611361</v>
      </c>
    </row>
    <row r="53" spans="1:55" ht="12.75" customHeight="1">
      <c r="A53" s="1006" t="s">
        <v>1111</v>
      </c>
      <c r="B53" s="1006"/>
      <c r="C53" s="1006"/>
      <c r="D53" s="1006"/>
      <c r="E53" s="1006"/>
      <c r="F53" s="1006"/>
      <c r="G53" s="1013"/>
      <c r="H53" s="1013"/>
      <c r="I53" s="1013"/>
      <c r="J53" s="1013"/>
      <c r="K53" s="1013"/>
      <c r="L53" s="1013"/>
      <c r="M53" s="1013"/>
      <c r="N53" s="1018"/>
      <c r="Q53" s="435"/>
      <c r="R53" s="435"/>
      <c r="S53" s="435"/>
      <c r="T53" s="435"/>
      <c r="U53" s="435"/>
      <c r="V53" s="435"/>
      <c r="W53" s="435"/>
      <c r="X53" s="435"/>
      <c r="Y53" s="435"/>
      <c r="Z53" s="435"/>
      <c r="AA53" s="435"/>
      <c r="AB53" s="1954"/>
      <c r="AC53" s="1954"/>
      <c r="AD53" s="1954"/>
      <c r="AE53" s="1954"/>
      <c r="AF53" s="1954"/>
      <c r="AG53" s="1954"/>
      <c r="AH53" s="1954"/>
      <c r="AI53" s="1954"/>
      <c r="AJ53" s="1954"/>
      <c r="AK53" s="1954"/>
      <c r="AL53" s="1954"/>
      <c r="AM53" s="1954"/>
      <c r="AN53" s="1954"/>
      <c r="AO53" s="1954"/>
      <c r="AT53" s="980"/>
      <c r="AU53" s="980"/>
      <c r="AV53" s="980"/>
      <c r="AW53" s="980"/>
      <c r="AX53" s="980"/>
      <c r="AY53" s="980"/>
      <c r="AZ53" s="980"/>
      <c r="BA53" s="980"/>
      <c r="BC53" s="357"/>
    </row>
    <row r="54" spans="1:55" ht="12.75" customHeight="1">
      <c r="A54" s="1006" t="s">
        <v>1110</v>
      </c>
      <c r="B54" s="1006"/>
      <c r="C54" s="1006"/>
      <c r="D54" s="1006"/>
      <c r="E54" s="1006"/>
      <c r="F54" s="1006"/>
      <c r="G54" s="1013"/>
      <c r="H54" s="1013"/>
      <c r="I54" s="1013"/>
      <c r="J54" s="1013"/>
      <c r="K54" s="1013"/>
      <c r="L54" s="1013"/>
      <c r="M54" s="1013"/>
      <c r="N54" s="1013"/>
      <c r="O54" s="39" t="s">
        <v>69</v>
      </c>
      <c r="P54" s="39"/>
      <c r="Q54" s="37"/>
      <c r="R54" s="37"/>
      <c r="S54" s="37"/>
      <c r="T54" s="1017"/>
      <c r="U54" s="1017"/>
      <c r="V54" s="37"/>
      <c r="W54" s="439"/>
      <c r="X54" s="439"/>
      <c r="Y54" s="439"/>
      <c r="Z54" s="439"/>
      <c r="AA54" s="439"/>
      <c r="AB54" s="1006" t="s">
        <v>602</v>
      </c>
      <c r="AC54" s="1006"/>
      <c r="AD54" s="1006"/>
      <c r="AE54" s="1006"/>
      <c r="AF54" s="1006"/>
      <c r="AG54" s="1006"/>
      <c r="AH54" s="1006"/>
      <c r="AI54" s="1010"/>
      <c r="AJ54" s="1010"/>
      <c r="AK54" s="1010"/>
      <c r="AL54" s="1006"/>
      <c r="AM54" s="1006"/>
      <c r="AN54" s="1006"/>
      <c r="AO54" s="1013"/>
      <c r="AP54" s="45" t="s">
        <v>69</v>
      </c>
      <c r="AQ54" s="45"/>
      <c r="AR54" s="45"/>
      <c r="AS54" s="39"/>
      <c r="AT54" s="1016"/>
      <c r="AU54" s="1016"/>
      <c r="AV54" s="1016"/>
      <c r="AW54" s="1016"/>
      <c r="AX54" s="1016"/>
      <c r="AY54" s="1016"/>
      <c r="AZ54" s="1016"/>
      <c r="BA54" s="1016"/>
      <c r="BB54" s="45"/>
      <c r="BC54" s="37"/>
    </row>
    <row r="55" spans="1:55" ht="12.75" customHeight="1">
      <c r="A55" s="1015" t="s">
        <v>1112</v>
      </c>
      <c r="B55" s="1015"/>
      <c r="C55" s="1015"/>
      <c r="D55" s="1006"/>
      <c r="E55" s="1006"/>
      <c r="F55" s="1006"/>
      <c r="G55" s="1013"/>
      <c r="H55" s="1013"/>
      <c r="I55" s="1013"/>
      <c r="J55" s="1013"/>
      <c r="K55" s="1013"/>
      <c r="L55" s="1013"/>
      <c r="M55" s="1013"/>
      <c r="N55" s="1013"/>
      <c r="O55" s="440" t="s">
        <v>547</v>
      </c>
      <c r="P55" s="435">
        <v>748</v>
      </c>
      <c r="Q55" s="435">
        <v>750</v>
      </c>
      <c r="R55" s="435">
        <v>750</v>
      </c>
      <c r="S55" s="435" t="s">
        <v>60</v>
      </c>
      <c r="T55" s="435" t="s">
        <v>60</v>
      </c>
      <c r="U55" s="435" t="s">
        <v>60</v>
      </c>
      <c r="V55" s="435" t="s">
        <v>60</v>
      </c>
      <c r="W55" s="435" t="s">
        <v>60</v>
      </c>
      <c r="X55" s="435" t="s">
        <v>60</v>
      </c>
      <c r="Y55" s="435" t="s">
        <v>60</v>
      </c>
      <c r="Z55" s="435" t="s">
        <v>60</v>
      </c>
      <c r="AA55" s="435" t="s">
        <v>60</v>
      </c>
      <c r="AB55" s="1006" t="s">
        <v>666</v>
      </c>
      <c r="AC55" s="1006"/>
      <c r="AD55" s="1006"/>
      <c r="AE55" s="1006"/>
      <c r="AF55" s="1006"/>
      <c r="AG55" s="1006"/>
      <c r="AH55" s="1006"/>
      <c r="AI55" s="1010"/>
      <c r="AJ55" s="1010"/>
      <c r="AK55" s="1010"/>
      <c r="AL55" s="1006"/>
      <c r="AM55" s="1006"/>
      <c r="AN55" s="1006"/>
      <c r="AO55" s="1013"/>
      <c r="AP55" s="440" t="s">
        <v>547</v>
      </c>
      <c r="AQ55" s="435">
        <v>750</v>
      </c>
      <c r="AR55" s="435">
        <v>750</v>
      </c>
      <c r="AS55" s="435">
        <v>748</v>
      </c>
      <c r="AT55" s="979">
        <v>750</v>
      </c>
      <c r="AU55" s="979">
        <v>750</v>
      </c>
      <c r="AV55" s="979">
        <v>750</v>
      </c>
      <c r="AW55" s="979">
        <v>750</v>
      </c>
      <c r="AX55" s="979">
        <v>750</v>
      </c>
      <c r="AY55" s="979">
        <v>750</v>
      </c>
      <c r="AZ55" s="979">
        <v>750</v>
      </c>
      <c r="BA55" s="633">
        <v>750</v>
      </c>
      <c r="BC55" s="357"/>
    </row>
    <row r="56" spans="1:55" ht="12.75" customHeight="1">
      <c r="A56" s="1006" t="s">
        <v>664</v>
      </c>
      <c r="B56" s="1006"/>
      <c r="C56" s="1006"/>
      <c r="D56" s="1015"/>
      <c r="E56" s="1015"/>
      <c r="F56" s="1015"/>
      <c r="G56" s="1015"/>
      <c r="H56" s="1015"/>
      <c r="I56" s="1015"/>
      <c r="J56" s="1015"/>
      <c r="K56" s="1015"/>
      <c r="L56" s="1015"/>
      <c r="M56" s="1015"/>
      <c r="N56" s="1015"/>
      <c r="O56" s="440" t="s">
        <v>67</v>
      </c>
      <c r="P56" s="439">
        <v>40</v>
      </c>
      <c r="Q56" s="439">
        <v>6</v>
      </c>
      <c r="R56" s="439">
        <v>168</v>
      </c>
      <c r="S56" s="439">
        <v>1</v>
      </c>
      <c r="T56" s="439">
        <v>1</v>
      </c>
      <c r="U56" s="439">
        <v>2</v>
      </c>
      <c r="V56" s="439">
        <v>2</v>
      </c>
      <c r="W56" s="439">
        <v>5</v>
      </c>
      <c r="X56" s="439">
        <v>86</v>
      </c>
      <c r="Y56" s="439">
        <v>84</v>
      </c>
      <c r="Z56" s="439">
        <v>80</v>
      </c>
      <c r="AA56" s="439">
        <v>78</v>
      </c>
      <c r="AB56" s="1015" t="s">
        <v>665</v>
      </c>
      <c r="AC56" s="1015"/>
      <c r="AD56" s="1015"/>
      <c r="AE56" s="1015"/>
      <c r="AF56" s="1015"/>
      <c r="AG56" s="1015"/>
      <c r="AH56" s="1015"/>
      <c r="AI56" s="1010"/>
      <c r="AJ56" s="1010"/>
      <c r="AK56" s="1010"/>
      <c r="AL56" s="1006"/>
      <c r="AM56" s="1006"/>
      <c r="AN56" s="1006"/>
      <c r="AO56" s="1013"/>
      <c r="AP56" s="440" t="s">
        <v>67</v>
      </c>
      <c r="AQ56" s="439">
        <v>22</v>
      </c>
      <c r="AR56" s="439">
        <v>34</v>
      </c>
      <c r="AS56" s="439">
        <v>40</v>
      </c>
      <c r="AT56" s="1004">
        <v>43</v>
      </c>
      <c r="AU56" s="1004">
        <v>44</v>
      </c>
      <c r="AV56" s="1004">
        <v>52</v>
      </c>
      <c r="AW56" s="1004">
        <v>6</v>
      </c>
      <c r="AX56" s="1004"/>
      <c r="AY56" s="1004" t="s">
        <v>60</v>
      </c>
      <c r="AZ56" s="1004">
        <v>172</v>
      </c>
      <c r="BA56" s="1014">
        <v>168</v>
      </c>
      <c r="BB56" s="357">
        <v>162</v>
      </c>
      <c r="BC56" s="357">
        <v>158</v>
      </c>
    </row>
    <row r="57" spans="1:55" ht="12.75" customHeight="1">
      <c r="A57" s="1006" t="s">
        <v>663</v>
      </c>
      <c r="B57" s="1006"/>
      <c r="C57" s="1006"/>
      <c r="D57" s="1006"/>
      <c r="E57" s="1006"/>
      <c r="F57" s="1006"/>
      <c r="G57" s="1006"/>
      <c r="H57" s="1006"/>
      <c r="I57" s="1006"/>
      <c r="J57" s="1006"/>
      <c r="K57" s="1006"/>
      <c r="L57" s="1006"/>
      <c r="M57" s="1011"/>
      <c r="N57" s="1013"/>
      <c r="O57" s="440" t="s">
        <v>66</v>
      </c>
      <c r="P57" s="439">
        <v>4050</v>
      </c>
      <c r="Q57" s="439">
        <v>4050</v>
      </c>
      <c r="R57" s="439">
        <v>4050</v>
      </c>
      <c r="S57" s="439">
        <v>4050</v>
      </c>
      <c r="T57" s="439">
        <v>4050</v>
      </c>
      <c r="U57" s="439">
        <v>4050</v>
      </c>
      <c r="V57" s="439">
        <v>4050</v>
      </c>
      <c r="W57" s="439">
        <v>4050</v>
      </c>
      <c r="X57" s="439">
        <v>4047</v>
      </c>
      <c r="Y57" s="439">
        <v>4043</v>
      </c>
      <c r="Z57" s="439">
        <v>4037</v>
      </c>
      <c r="AA57" s="439">
        <v>2600</v>
      </c>
      <c r="AB57" s="1006" t="s">
        <v>921</v>
      </c>
      <c r="AC57" s="1006"/>
      <c r="AD57" s="1006"/>
      <c r="AE57" s="1006"/>
      <c r="AF57" s="1006"/>
      <c r="AG57" s="1006"/>
      <c r="AH57" s="1006"/>
      <c r="AI57" s="1010"/>
      <c r="AJ57" s="1010"/>
      <c r="AK57" s="1010"/>
      <c r="AL57" s="1006"/>
      <c r="AM57" s="1006"/>
      <c r="AN57" s="1006"/>
      <c r="AO57" s="1006"/>
      <c r="AP57" s="440" t="s">
        <v>66</v>
      </c>
      <c r="AQ57" s="439">
        <v>4050</v>
      </c>
      <c r="AR57" s="439">
        <v>4050</v>
      </c>
      <c r="AS57" s="439">
        <v>4050</v>
      </c>
      <c r="AT57" s="1004">
        <v>4050</v>
      </c>
      <c r="AU57" s="1004">
        <v>4050</v>
      </c>
      <c r="AV57" s="1004">
        <v>4050</v>
      </c>
      <c r="AW57" s="1004">
        <v>4050</v>
      </c>
      <c r="AX57" s="1004">
        <v>4050</v>
      </c>
      <c r="AY57" s="1004">
        <v>4050</v>
      </c>
      <c r="AZ57" s="1004">
        <v>4050</v>
      </c>
      <c r="BA57" s="1004">
        <v>4050</v>
      </c>
      <c r="BB57" s="439">
        <v>4050</v>
      </c>
      <c r="BC57" s="439">
        <v>4050</v>
      </c>
    </row>
    <row r="58" spans="1:55" ht="10.8">
      <c r="A58" s="1006" t="s">
        <v>931</v>
      </c>
      <c r="B58" s="1006"/>
      <c r="C58" s="1006"/>
      <c r="D58" s="1006"/>
      <c r="E58" s="1006"/>
      <c r="F58" s="1009"/>
      <c r="G58" s="1008"/>
      <c r="H58" s="1007"/>
      <c r="I58" s="1007"/>
      <c r="J58" s="1012"/>
      <c r="K58" s="1012"/>
      <c r="L58" s="1012"/>
      <c r="M58" s="1012"/>
      <c r="N58" s="1011"/>
      <c r="O58" s="440" t="s">
        <v>65</v>
      </c>
      <c r="P58" s="439" t="s">
        <v>60</v>
      </c>
      <c r="Q58" s="439" t="s">
        <v>60</v>
      </c>
      <c r="R58" s="439">
        <v>1080</v>
      </c>
      <c r="S58" s="439">
        <v>1080</v>
      </c>
      <c r="T58" s="439">
        <v>1080</v>
      </c>
      <c r="U58" s="439">
        <v>1080</v>
      </c>
      <c r="V58" s="439">
        <v>1080</v>
      </c>
      <c r="W58" s="439">
        <v>1080</v>
      </c>
      <c r="X58" s="439">
        <v>1080</v>
      </c>
      <c r="Y58" s="439">
        <v>1065</v>
      </c>
      <c r="Z58" s="439">
        <v>1065</v>
      </c>
      <c r="AA58" s="439" t="s">
        <v>60</v>
      </c>
      <c r="AB58" s="1006" t="s">
        <v>663</v>
      </c>
      <c r="AC58" s="1006"/>
      <c r="AD58" s="1006"/>
      <c r="AE58" s="1006"/>
      <c r="AF58" s="1006"/>
      <c r="AG58" s="1006"/>
      <c r="AH58" s="1006"/>
      <c r="AI58" s="1010"/>
      <c r="AJ58" s="1010"/>
      <c r="AK58" s="1010"/>
      <c r="AL58" s="1006"/>
      <c r="AM58" s="1006"/>
      <c r="AN58" s="1006"/>
      <c r="AO58" s="1006"/>
      <c r="AP58" s="440" t="s">
        <v>65</v>
      </c>
      <c r="AQ58" s="439" t="s">
        <v>60</v>
      </c>
      <c r="AR58" s="439" t="s">
        <v>60</v>
      </c>
      <c r="AS58" s="439" t="s">
        <v>60</v>
      </c>
      <c r="AT58" s="1004" t="s">
        <v>60</v>
      </c>
      <c r="AU58" s="1004" t="s">
        <v>60</v>
      </c>
      <c r="AV58" s="1004" t="s">
        <v>60</v>
      </c>
      <c r="AW58" s="1004" t="s">
        <v>60</v>
      </c>
      <c r="AX58" s="1004">
        <v>1080</v>
      </c>
      <c r="AY58" s="1004">
        <v>1080</v>
      </c>
      <c r="AZ58" s="1004">
        <v>1080</v>
      </c>
      <c r="BA58" s="1004">
        <v>1080</v>
      </c>
      <c r="BB58" s="439">
        <v>1080</v>
      </c>
      <c r="BC58" s="439">
        <v>1080</v>
      </c>
    </row>
    <row r="59" spans="1:55" ht="10.8">
      <c r="A59" s="599" t="s">
        <v>1489</v>
      </c>
      <c r="B59" s="599"/>
      <c r="C59" s="1006"/>
      <c r="L59" s="1012"/>
      <c r="M59" s="1012"/>
      <c r="N59" s="1011"/>
      <c r="O59" s="440" t="s">
        <v>1091</v>
      </c>
      <c r="P59" s="439">
        <v>1080</v>
      </c>
      <c r="Q59" s="439">
        <v>1080</v>
      </c>
      <c r="R59" s="439" t="s">
        <v>60</v>
      </c>
      <c r="S59" s="439" t="s">
        <v>60</v>
      </c>
      <c r="T59" s="439" t="s">
        <v>60</v>
      </c>
      <c r="U59" s="439" t="s">
        <v>60</v>
      </c>
      <c r="V59" s="439" t="s">
        <v>60</v>
      </c>
      <c r="W59" s="439" t="s">
        <v>60</v>
      </c>
      <c r="X59" s="439" t="s">
        <v>60</v>
      </c>
      <c r="Y59" s="439" t="s">
        <v>60</v>
      </c>
      <c r="Z59" s="439" t="s">
        <v>60</v>
      </c>
      <c r="AA59" s="439" t="s">
        <v>60</v>
      </c>
      <c r="AB59" s="1006" t="s">
        <v>601</v>
      </c>
      <c r="AC59" s="1006"/>
      <c r="AD59" s="1006"/>
      <c r="AE59" s="1006"/>
      <c r="AF59" s="1006"/>
      <c r="AG59" s="1006"/>
      <c r="AH59" s="1006"/>
      <c r="AI59" s="1010"/>
      <c r="AJ59" s="1010"/>
      <c r="AK59" s="1010"/>
      <c r="AL59" s="1006"/>
      <c r="AM59" s="1006"/>
      <c r="AN59" s="1009"/>
      <c r="AO59" s="1008"/>
      <c r="AP59" s="440" t="s">
        <v>722</v>
      </c>
      <c r="AQ59" s="439">
        <v>1072</v>
      </c>
      <c r="AR59" s="439">
        <v>1072</v>
      </c>
      <c r="AS59" s="439">
        <v>1080</v>
      </c>
      <c r="AT59" s="1004">
        <v>1080</v>
      </c>
      <c r="AU59" s="1004">
        <v>1080</v>
      </c>
      <c r="AV59" s="1004">
        <v>1080</v>
      </c>
      <c r="AW59" s="1004">
        <v>1080</v>
      </c>
      <c r="AX59" s="1004"/>
      <c r="AY59" s="1004"/>
      <c r="AZ59" s="1004"/>
      <c r="BA59" s="1004"/>
      <c r="BB59" s="439"/>
      <c r="BC59" s="439"/>
    </row>
    <row r="60" spans="1:55" ht="13.5" customHeight="1">
      <c r="A60" s="1006" t="s">
        <v>601</v>
      </c>
      <c r="B60" s="1006"/>
      <c r="N60" s="1005"/>
      <c r="O60" s="440" t="s">
        <v>64</v>
      </c>
      <c r="P60" s="439">
        <v>-2062</v>
      </c>
      <c r="Q60" s="439">
        <v>-1876</v>
      </c>
      <c r="R60" s="439">
        <v>-1543</v>
      </c>
      <c r="S60" s="439">
        <v>-1023</v>
      </c>
      <c r="T60" s="439">
        <v>-1188</v>
      </c>
      <c r="U60" s="439">
        <v>-1201</v>
      </c>
      <c r="V60" s="439">
        <v>-159</v>
      </c>
      <c r="W60" s="439">
        <v>340</v>
      </c>
      <c r="X60" s="439">
        <v>-47</v>
      </c>
      <c r="Y60" s="439">
        <v>-146</v>
      </c>
      <c r="Z60" s="439">
        <v>-518</v>
      </c>
      <c r="AA60" s="439">
        <v>-888</v>
      </c>
      <c r="AB60" s="988"/>
      <c r="AC60" s="988"/>
      <c r="AD60" s="988"/>
      <c r="AE60" s="988"/>
      <c r="AF60" s="988"/>
      <c r="AG60" s="988"/>
      <c r="AH60" s="988"/>
      <c r="AI60" s="988"/>
      <c r="AJ60" s="988"/>
      <c r="AK60" s="988"/>
      <c r="AL60" s="988"/>
      <c r="AM60" s="988"/>
      <c r="AN60" s="988"/>
      <c r="AO60" s="983"/>
      <c r="AP60" s="440" t="s">
        <v>64</v>
      </c>
      <c r="AQ60" s="439">
        <v>-2488</v>
      </c>
      <c r="AR60" s="439">
        <v>-2538</v>
      </c>
      <c r="AS60" s="439">
        <v>-2062</v>
      </c>
      <c r="AT60" s="1004">
        <v>-2290</v>
      </c>
      <c r="AU60" s="1004">
        <v>-2075</v>
      </c>
      <c r="AV60" s="1004">
        <v>-1934</v>
      </c>
      <c r="AW60" s="1004">
        <v>-1876</v>
      </c>
      <c r="AX60" s="1004">
        <v>-1665</v>
      </c>
      <c r="AY60" s="1004">
        <v>-1643</v>
      </c>
      <c r="AZ60" s="1004">
        <v>-1641</v>
      </c>
      <c r="BA60" s="1004">
        <v>-1543</v>
      </c>
      <c r="BB60" s="439">
        <v>-1216</v>
      </c>
      <c r="BC60" s="439">
        <v>-1269</v>
      </c>
    </row>
    <row r="61" spans="1:55" ht="13.5" customHeight="1" thickBot="1">
      <c r="O61" s="438" t="s">
        <v>63</v>
      </c>
      <c r="P61" s="437">
        <v>27672</v>
      </c>
      <c r="Q61" s="437">
        <v>28891</v>
      </c>
      <c r="R61" s="437">
        <v>28811</v>
      </c>
      <c r="S61" s="437">
        <v>28302</v>
      </c>
      <c r="T61" s="437">
        <v>27089</v>
      </c>
      <c r="U61" s="437">
        <v>25906</v>
      </c>
      <c r="V61" s="437">
        <v>24236</v>
      </c>
      <c r="W61" s="437">
        <v>22530</v>
      </c>
      <c r="X61" s="437">
        <v>20954</v>
      </c>
      <c r="Y61" s="437">
        <v>19492</v>
      </c>
      <c r="Z61" s="437">
        <v>17756</v>
      </c>
      <c r="AA61" s="437">
        <v>16013</v>
      </c>
      <c r="AB61" s="981"/>
      <c r="AC61" s="981"/>
      <c r="AD61" s="981"/>
      <c r="AE61" s="981"/>
      <c r="AF61" s="981"/>
      <c r="AG61" s="981"/>
      <c r="AH61" s="981"/>
      <c r="AI61" s="1002"/>
      <c r="AJ61" s="1002"/>
      <c r="AK61" s="1002"/>
      <c r="AL61" s="981"/>
      <c r="AM61" s="981"/>
      <c r="AN61" s="981"/>
      <c r="AO61" s="983"/>
      <c r="AP61" s="438" t="s">
        <v>63</v>
      </c>
      <c r="AQ61" s="437">
        <v>28353</v>
      </c>
      <c r="AR61" s="437">
        <v>28108</v>
      </c>
      <c r="AS61" s="437">
        <v>27672</v>
      </c>
      <c r="AT61" s="1003">
        <v>26904</v>
      </c>
      <c r="AU61" s="1003">
        <v>27205</v>
      </c>
      <c r="AV61" s="1003">
        <v>26497</v>
      </c>
      <c r="AW61" s="1003">
        <v>28891</v>
      </c>
      <c r="AX61" s="1003">
        <v>28400</v>
      </c>
      <c r="AY61" s="1003">
        <v>27654</v>
      </c>
      <c r="AZ61" s="1003">
        <v>26561</v>
      </c>
      <c r="BA61" s="1003">
        <v>28811</v>
      </c>
      <c r="BB61" s="437">
        <v>28222</v>
      </c>
      <c r="BC61" s="437">
        <v>27376</v>
      </c>
    </row>
    <row r="62" spans="1:55" ht="13.5" customHeight="1" thickBot="1">
      <c r="O62" s="267" t="s">
        <v>62</v>
      </c>
      <c r="P62" s="33">
        <f>SUM(P55:P61)</f>
        <v>31528</v>
      </c>
      <c r="Q62" s="33">
        <f>SUM(Q55:Q61)</f>
        <v>32901</v>
      </c>
      <c r="R62" s="33">
        <f>SUM(R55:R61)</f>
        <v>33316</v>
      </c>
      <c r="S62" s="33">
        <f>SUM(S56:S61)</f>
        <v>32410</v>
      </c>
      <c r="T62" s="33">
        <f>SUM(T56:T61)</f>
        <v>31032</v>
      </c>
      <c r="U62" s="33">
        <v>29837</v>
      </c>
      <c r="V62" s="33">
        <v>29209</v>
      </c>
      <c r="W62" s="33">
        <v>28005</v>
      </c>
      <c r="X62" s="33">
        <v>26120</v>
      </c>
      <c r="Y62" s="33">
        <v>24538</v>
      </c>
      <c r="Z62" s="33">
        <v>22420</v>
      </c>
      <c r="AA62" s="33">
        <v>17803</v>
      </c>
      <c r="AB62" s="981"/>
      <c r="AC62" s="981"/>
      <c r="AD62" s="981"/>
      <c r="AE62" s="981"/>
      <c r="AF62" s="981"/>
      <c r="AG62" s="981"/>
      <c r="AH62" s="981"/>
      <c r="AI62" s="1002"/>
      <c r="AJ62" s="1002"/>
      <c r="AK62" s="1002"/>
      <c r="AL62" s="981"/>
      <c r="AM62" s="981"/>
      <c r="AN62" s="981"/>
      <c r="AO62" s="983"/>
      <c r="AP62" s="601" t="s">
        <v>62</v>
      </c>
      <c r="AQ62" s="581">
        <v>31759</v>
      </c>
      <c r="AR62" s="581">
        <v>31476</v>
      </c>
      <c r="AS62" s="581">
        <f t="shared" ref="AS62:AZ62" si="14">SUM(AS55:AS61)</f>
        <v>31528</v>
      </c>
      <c r="AT62" s="602">
        <f t="shared" si="14"/>
        <v>30537</v>
      </c>
      <c r="AU62" s="602">
        <f t="shared" si="14"/>
        <v>31054</v>
      </c>
      <c r="AV62" s="602">
        <f t="shared" si="14"/>
        <v>30495</v>
      </c>
      <c r="AW62" s="602">
        <f t="shared" si="14"/>
        <v>32901</v>
      </c>
      <c r="AX62" s="602">
        <f t="shared" si="14"/>
        <v>32615</v>
      </c>
      <c r="AY62" s="602">
        <f t="shared" si="14"/>
        <v>31891</v>
      </c>
      <c r="AZ62" s="602">
        <f t="shared" si="14"/>
        <v>30972</v>
      </c>
      <c r="BA62" s="602">
        <v>33316</v>
      </c>
      <c r="BB62" s="581">
        <v>32298</v>
      </c>
      <c r="BC62" s="581">
        <v>31395</v>
      </c>
    </row>
    <row r="63" spans="1:55" ht="13.5" customHeight="1">
      <c r="A63" s="1001"/>
      <c r="B63" s="1001"/>
      <c r="C63" s="1001"/>
      <c r="D63" s="1001"/>
      <c r="E63" s="1001"/>
      <c r="F63" s="1001"/>
      <c r="G63" s="1001"/>
      <c r="H63" s="996"/>
      <c r="I63" s="996"/>
      <c r="O63" s="267" t="s">
        <v>61</v>
      </c>
      <c r="P63" s="33">
        <f t="shared" ref="P63:U63" si="15">P52+P62</f>
        <v>554848</v>
      </c>
      <c r="Q63" s="33">
        <f t="shared" si="15"/>
        <v>551408</v>
      </c>
      <c r="R63" s="33">
        <f t="shared" si="15"/>
        <v>581612</v>
      </c>
      <c r="S63" s="33">
        <f t="shared" si="15"/>
        <v>615659</v>
      </c>
      <c r="T63" s="33">
        <f t="shared" si="15"/>
        <v>646868</v>
      </c>
      <c r="U63" s="33">
        <f t="shared" si="15"/>
        <v>669342</v>
      </c>
      <c r="V63" s="33">
        <v>630434</v>
      </c>
      <c r="W63" s="33">
        <v>668178</v>
      </c>
      <c r="X63" s="33">
        <v>716204</v>
      </c>
      <c r="Y63" s="33">
        <v>580839</v>
      </c>
      <c r="Z63" s="33">
        <v>507544</v>
      </c>
      <c r="AA63" s="33">
        <v>474074</v>
      </c>
      <c r="AB63" s="994"/>
      <c r="AC63" s="994"/>
      <c r="AD63" s="994"/>
      <c r="AE63" s="994"/>
      <c r="AF63" s="994"/>
      <c r="AG63" s="994"/>
      <c r="AH63" s="994"/>
      <c r="AI63" s="995"/>
      <c r="AJ63" s="995"/>
      <c r="AK63" s="995"/>
      <c r="AL63" s="994"/>
      <c r="AM63" s="994"/>
      <c r="AN63" s="994"/>
      <c r="AO63" s="1000"/>
      <c r="AP63" s="267" t="s">
        <v>61</v>
      </c>
      <c r="AQ63" s="33">
        <v>587287</v>
      </c>
      <c r="AR63" s="33">
        <v>600394</v>
      </c>
      <c r="AS63" s="33">
        <f t="shared" ref="AS63:AZ63" si="16">AS52+AS62</f>
        <v>554848</v>
      </c>
      <c r="AT63" s="600">
        <f t="shared" si="16"/>
        <v>585855</v>
      </c>
      <c r="AU63" s="600">
        <f t="shared" si="16"/>
        <v>582875</v>
      </c>
      <c r="AV63" s="600">
        <f t="shared" si="16"/>
        <v>590173</v>
      </c>
      <c r="AW63" s="600">
        <f t="shared" si="16"/>
        <v>551408</v>
      </c>
      <c r="AX63" s="600">
        <f t="shared" si="16"/>
        <v>572767</v>
      </c>
      <c r="AY63" s="600">
        <f t="shared" si="16"/>
        <v>570053</v>
      </c>
      <c r="AZ63" s="600">
        <f t="shared" si="16"/>
        <v>580189</v>
      </c>
      <c r="BA63" s="600">
        <v>581612</v>
      </c>
      <c r="BB63" s="33">
        <v>580594</v>
      </c>
      <c r="BC63" s="33">
        <v>642756</v>
      </c>
    </row>
    <row r="64" spans="1:55" ht="13.5" customHeight="1">
      <c r="A64" s="999"/>
      <c r="B64" s="999"/>
      <c r="C64" s="999"/>
      <c r="D64" s="999"/>
      <c r="E64" s="999"/>
      <c r="F64" s="999"/>
      <c r="G64" s="999"/>
      <c r="H64" s="999"/>
      <c r="I64" s="999"/>
      <c r="J64" s="998"/>
      <c r="K64" s="998"/>
      <c r="L64" s="998"/>
      <c r="M64" s="998"/>
      <c r="N64" s="998"/>
      <c r="AB64" s="994"/>
      <c r="AC64" s="994"/>
      <c r="AD64" s="994"/>
      <c r="AE64" s="994"/>
      <c r="AF64" s="994"/>
      <c r="AG64" s="994"/>
      <c r="AH64" s="994"/>
      <c r="AI64" s="995"/>
      <c r="AJ64" s="995"/>
      <c r="AK64" s="995"/>
      <c r="AL64" s="994"/>
      <c r="AM64" s="994"/>
      <c r="AN64" s="994"/>
      <c r="AO64" s="357"/>
      <c r="AX64" s="992"/>
      <c r="AY64" s="992"/>
    </row>
    <row r="65" spans="1:55" ht="13.5" customHeight="1">
      <c r="A65" s="997"/>
      <c r="B65" s="997"/>
      <c r="C65" s="997"/>
      <c r="D65" s="997"/>
      <c r="E65" s="997"/>
      <c r="F65" s="997"/>
      <c r="G65" s="997"/>
      <c r="H65" s="996"/>
      <c r="I65" s="996"/>
      <c r="AB65" s="994"/>
      <c r="AC65" s="994"/>
      <c r="AD65" s="994"/>
      <c r="AE65" s="994"/>
      <c r="AF65" s="994"/>
      <c r="AG65" s="994"/>
      <c r="AH65" s="994"/>
      <c r="AI65" s="995"/>
      <c r="AJ65" s="995"/>
      <c r="AK65" s="995"/>
      <c r="AL65" s="994"/>
      <c r="AM65" s="994"/>
      <c r="AN65" s="994"/>
      <c r="AO65" s="993"/>
    </row>
    <row r="66" spans="1:55" ht="13.5" customHeight="1">
      <c r="A66" s="989"/>
      <c r="B66" s="989"/>
      <c r="C66" s="989"/>
      <c r="D66" s="989"/>
      <c r="E66" s="989"/>
      <c r="F66" s="989"/>
      <c r="G66" s="989"/>
      <c r="H66" s="980"/>
      <c r="I66" s="980"/>
      <c r="U66" s="992"/>
      <c r="AB66" s="990"/>
      <c r="AC66" s="990"/>
      <c r="AD66" s="990"/>
      <c r="AE66" s="990"/>
      <c r="AF66" s="990"/>
      <c r="AG66" s="990"/>
      <c r="AH66" s="990"/>
      <c r="AI66" s="991"/>
      <c r="AJ66" s="991"/>
      <c r="AK66" s="991"/>
      <c r="AL66" s="990"/>
      <c r="AM66" s="990"/>
      <c r="AN66" s="990"/>
    </row>
    <row r="67" spans="1:55" ht="13.5" customHeight="1">
      <c r="A67" s="989"/>
      <c r="B67" s="989"/>
      <c r="C67" s="989"/>
      <c r="D67" s="989"/>
      <c r="E67" s="989"/>
      <c r="F67" s="989"/>
      <c r="G67" s="989"/>
      <c r="H67" s="980"/>
      <c r="I67" s="980"/>
      <c r="AP67" s="985"/>
      <c r="AQ67" s="985"/>
      <c r="AR67" s="985"/>
      <c r="AT67" s="985"/>
      <c r="AU67" s="985"/>
      <c r="AV67" s="985"/>
      <c r="AW67" s="985"/>
      <c r="AX67" s="985"/>
      <c r="AY67" s="985"/>
      <c r="AZ67" s="985"/>
      <c r="BA67" s="985"/>
      <c r="BB67" s="985"/>
      <c r="BC67" s="984"/>
    </row>
    <row r="68" spans="1:55" ht="13.5" customHeight="1">
      <c r="A68" s="988"/>
      <c r="B68" s="988"/>
      <c r="C68" s="988"/>
      <c r="D68" s="988"/>
      <c r="E68" s="988"/>
      <c r="F68" s="988"/>
      <c r="G68" s="988"/>
      <c r="H68" s="980"/>
      <c r="I68" s="980"/>
      <c r="AB68" s="986"/>
      <c r="AC68" s="986"/>
      <c r="AD68" s="986"/>
      <c r="AE68" s="986"/>
      <c r="AF68" s="986"/>
      <c r="AG68" s="986"/>
      <c r="AH68" s="986"/>
      <c r="AI68" s="987"/>
      <c r="AJ68" s="987"/>
      <c r="AK68" s="987"/>
      <c r="AL68" s="986"/>
      <c r="AM68" s="986"/>
      <c r="AN68" s="986"/>
      <c r="AP68" s="985"/>
      <c r="AQ68" s="985"/>
      <c r="AR68" s="985"/>
      <c r="AT68" s="985"/>
      <c r="AU68" s="985"/>
      <c r="AV68" s="985"/>
      <c r="AW68" s="985"/>
      <c r="AX68" s="985"/>
      <c r="AY68" s="985"/>
      <c r="AZ68" s="985"/>
      <c r="BA68" s="985"/>
      <c r="BB68" s="985"/>
      <c r="BC68" s="984"/>
    </row>
    <row r="69" spans="1:55" ht="13.5" customHeight="1">
      <c r="A69" s="981"/>
      <c r="B69" s="981"/>
      <c r="C69" s="981"/>
      <c r="D69" s="981"/>
      <c r="E69" s="981"/>
      <c r="F69" s="981"/>
      <c r="G69" s="981"/>
      <c r="H69" s="980"/>
      <c r="I69" s="980"/>
      <c r="AO69" s="983"/>
    </row>
    <row r="70" spans="1:55" ht="13.5" customHeight="1">
      <c r="A70" s="982"/>
      <c r="B70" s="982"/>
      <c r="C70" s="982"/>
      <c r="D70" s="982"/>
      <c r="E70" s="982"/>
      <c r="F70" s="982"/>
      <c r="G70" s="982"/>
      <c r="H70" s="980"/>
      <c r="I70" s="980"/>
    </row>
    <row r="71" spans="1:55" ht="20.100000000000001" customHeight="1">
      <c r="A71" s="981"/>
      <c r="B71" s="981"/>
      <c r="C71" s="981"/>
      <c r="D71" s="981"/>
      <c r="E71" s="981"/>
      <c r="F71" s="981"/>
      <c r="G71" s="981"/>
      <c r="H71" s="980"/>
      <c r="I71" s="980"/>
    </row>
    <row r="72" spans="1:55" ht="20.100000000000001" customHeight="1">
      <c r="A72" s="981"/>
      <c r="B72" s="981"/>
      <c r="C72" s="981"/>
      <c r="D72" s="981"/>
      <c r="E72" s="981"/>
      <c r="F72" s="981"/>
      <c r="G72" s="981"/>
      <c r="H72" s="980"/>
      <c r="I72" s="980"/>
    </row>
    <row r="73" spans="1:55" ht="20.100000000000001" customHeight="1"/>
    <row r="74" spans="1:55" ht="20.100000000000001" customHeight="1"/>
    <row r="75" spans="1:55" ht="20.100000000000001" customHeight="1"/>
    <row r="76" spans="1:55" ht="20.100000000000001" customHeight="1"/>
    <row r="77" spans="1:55" ht="20.100000000000001" customHeight="1"/>
    <row r="78" spans="1:55" ht="20.100000000000001" customHeight="1"/>
    <row r="79" spans="1:55" ht="20.100000000000001" customHeight="1"/>
    <row r="80" spans="1:55"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row r="102" ht="20.100000000000001" customHeight="1"/>
    <row r="103" ht="20.100000000000001" customHeight="1"/>
    <row r="104" ht="20.100000000000001" customHeight="1"/>
    <row r="105" ht="20.100000000000001" customHeight="1"/>
    <row r="106" ht="20.100000000000001" customHeight="1"/>
    <row r="107" ht="20.100000000000001" customHeight="1"/>
    <row r="108" ht="20.100000000000001" customHeight="1"/>
    <row r="109" ht="20.100000000000001" customHeight="1"/>
    <row r="110" ht="20.100000000000001" customHeight="1"/>
    <row r="111" ht="20.100000000000001" customHeight="1"/>
    <row r="112" ht="20.100000000000001" customHeight="1"/>
    <row r="113" ht="20.100000000000001" customHeight="1"/>
    <row r="114" ht="20.100000000000001" customHeight="1"/>
    <row r="115" ht="20.100000000000001" customHeight="1"/>
    <row r="116" ht="20.100000000000001" customHeight="1"/>
    <row r="117" ht="20.100000000000001" customHeight="1"/>
    <row r="118" ht="20.100000000000001" customHeight="1"/>
    <row r="119" ht="20.100000000000001" customHeight="1"/>
    <row r="120" ht="20.100000000000001" customHeight="1"/>
    <row r="121" ht="20.100000000000001" customHeight="1"/>
    <row r="122" ht="20.100000000000001" customHeight="1"/>
    <row r="123" ht="20.100000000000001" customHeight="1"/>
    <row r="124" ht="20.100000000000001" customHeight="1"/>
    <row r="125" ht="20.100000000000001" customHeight="1"/>
    <row r="126" ht="20.100000000000001" customHeight="1"/>
    <row r="127" ht="20.100000000000001" customHeight="1"/>
    <row r="128" ht="20.100000000000001" customHeight="1"/>
    <row r="129" ht="20.100000000000001" customHeight="1"/>
    <row r="130" ht="20.100000000000001" customHeight="1"/>
    <row r="131" ht="20.100000000000001" customHeight="1"/>
    <row r="132" ht="20.100000000000001" customHeight="1"/>
    <row r="133" ht="20.100000000000001" customHeight="1"/>
    <row r="134" ht="20.100000000000001" customHeight="1"/>
    <row r="135" ht="20.100000000000001" customHeight="1"/>
    <row r="136" ht="20.100000000000001" customHeight="1"/>
    <row r="137" ht="20.100000000000001" customHeight="1"/>
    <row r="138" ht="20.100000000000001" customHeight="1"/>
    <row r="139" ht="20.100000000000001" customHeight="1"/>
    <row r="140" ht="20.100000000000001" customHeight="1"/>
    <row r="141" ht="20.100000000000001" customHeight="1"/>
    <row r="142" ht="20.100000000000001" customHeight="1"/>
    <row r="143" ht="20.100000000000001" customHeight="1"/>
    <row r="144" ht="20.100000000000001" customHeight="1"/>
    <row r="145" ht="20.100000000000001" customHeight="1"/>
    <row r="146" ht="20.100000000000001" customHeight="1"/>
    <row r="147" ht="20.100000000000001" customHeight="1"/>
    <row r="148" ht="20.100000000000001" customHeight="1"/>
    <row r="149" ht="20.100000000000001" customHeight="1"/>
    <row r="150" ht="20.100000000000001" customHeight="1"/>
    <row r="151" ht="20.100000000000001" customHeight="1"/>
    <row r="152" ht="20.100000000000001" customHeight="1"/>
    <row r="153" ht="20.100000000000001" customHeight="1"/>
    <row r="154" ht="20.100000000000001" customHeight="1"/>
    <row r="155" ht="20.100000000000001" customHeight="1"/>
    <row r="156" ht="20.100000000000001" customHeight="1"/>
    <row r="157" ht="20.100000000000001" customHeight="1"/>
    <row r="158" ht="20.100000000000001" customHeight="1"/>
    <row r="159" ht="20.100000000000001" customHeight="1"/>
    <row r="160" ht="20.100000000000001" customHeight="1"/>
    <row r="161" ht="20.100000000000001" customHeight="1"/>
    <row r="162" ht="20.100000000000001" customHeight="1"/>
    <row r="163" ht="20.100000000000001" customHeight="1"/>
    <row r="164" ht="20.100000000000001" customHeight="1"/>
    <row r="165" ht="20.100000000000001" customHeight="1"/>
    <row r="166" ht="20.100000000000001" customHeight="1"/>
    <row r="167" ht="20.100000000000001" customHeight="1"/>
    <row r="168" ht="20.100000000000001" customHeight="1"/>
    <row r="169" ht="20.100000000000001" customHeight="1"/>
    <row r="170" ht="20.100000000000001" customHeight="1"/>
    <row r="171" ht="20.100000000000001" customHeight="1"/>
    <row r="172" ht="20.100000000000001" customHeight="1"/>
    <row r="173" ht="20.100000000000001" customHeight="1"/>
    <row r="174" ht="20.100000000000001" customHeight="1"/>
    <row r="175" ht="20.100000000000001" customHeight="1"/>
    <row r="176" ht="20.100000000000001" customHeight="1"/>
    <row r="177" ht="20.100000000000001" customHeight="1"/>
    <row r="178" ht="20.100000000000001" customHeight="1"/>
    <row r="179" ht="20.100000000000001" customHeight="1"/>
    <row r="180" ht="20.100000000000001" customHeight="1"/>
    <row r="181" ht="20.100000000000001" customHeight="1"/>
    <row r="182" ht="20.100000000000001" customHeight="1"/>
    <row r="183" ht="20.100000000000001" customHeight="1"/>
    <row r="184" ht="20.100000000000001" customHeight="1"/>
    <row r="185" ht="20.100000000000001" customHeight="1"/>
    <row r="186" ht="20.100000000000001" customHeight="1"/>
    <row r="187" ht="20.100000000000001" customHeight="1"/>
    <row r="188" ht="20.100000000000001" customHeight="1"/>
    <row r="189" ht="20.100000000000001" customHeight="1"/>
    <row r="190" ht="20.100000000000001" customHeight="1"/>
    <row r="191" ht="20.100000000000001" customHeight="1"/>
    <row r="192" ht="20.100000000000001" customHeight="1"/>
    <row r="193" ht="20.100000000000001" customHeight="1"/>
    <row r="194" ht="20.100000000000001" customHeight="1"/>
    <row r="195" ht="20.100000000000001" customHeight="1"/>
    <row r="196" ht="20.100000000000001" customHeight="1"/>
    <row r="197" ht="20.100000000000001" customHeight="1"/>
    <row r="198" ht="20.100000000000001" customHeight="1"/>
    <row r="199" ht="20.100000000000001" customHeight="1"/>
    <row r="200" ht="20.100000000000001" customHeight="1"/>
    <row r="201" ht="20.100000000000001" customHeight="1"/>
    <row r="202" ht="20.100000000000001" customHeight="1"/>
    <row r="203" ht="20.100000000000001" customHeight="1"/>
    <row r="204" ht="20.100000000000001" customHeight="1"/>
    <row r="205" ht="20.100000000000001" customHeight="1"/>
    <row r="206" ht="20.100000000000001" customHeight="1"/>
    <row r="207" ht="20.100000000000001" customHeight="1"/>
    <row r="208" ht="20.100000000000001" customHeight="1"/>
    <row r="209" ht="20.100000000000001" customHeight="1"/>
    <row r="210" ht="20.100000000000001" customHeight="1"/>
    <row r="211" ht="20.100000000000001" customHeight="1"/>
    <row r="212" ht="20.100000000000001" customHeight="1"/>
    <row r="213" ht="20.100000000000001" customHeight="1"/>
    <row r="214" ht="20.100000000000001" customHeight="1"/>
    <row r="215" ht="20.100000000000001" customHeight="1"/>
    <row r="216" ht="20.100000000000001" customHeight="1"/>
    <row r="217" ht="20.100000000000001" customHeight="1"/>
    <row r="218" ht="20.100000000000001" customHeight="1"/>
    <row r="219" ht="20.100000000000001" customHeight="1"/>
    <row r="220" ht="20.100000000000001" customHeight="1"/>
    <row r="221" ht="20.100000000000001" customHeight="1"/>
    <row r="222" ht="20.100000000000001" customHeight="1"/>
    <row r="223" ht="20.100000000000001" customHeight="1"/>
    <row r="224"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row r="273" ht="20.100000000000001" customHeight="1"/>
    <row r="274" ht="20.100000000000001" customHeight="1"/>
    <row r="275" ht="20.100000000000001" customHeight="1"/>
    <row r="276" ht="20.100000000000001" customHeight="1"/>
    <row r="277" ht="20.100000000000001" customHeight="1"/>
    <row r="278" ht="20.100000000000001" customHeight="1"/>
    <row r="279" ht="20.100000000000001" customHeight="1"/>
    <row r="280" ht="20.100000000000001" customHeight="1"/>
    <row r="281" ht="20.100000000000001" customHeight="1"/>
    <row r="282" ht="20.100000000000001" customHeight="1"/>
    <row r="283" ht="20.100000000000001" customHeight="1"/>
    <row r="284" ht="20.100000000000001" customHeight="1"/>
    <row r="285" ht="20.100000000000001" customHeight="1"/>
    <row r="286" ht="20.100000000000001" customHeight="1"/>
    <row r="287" ht="20.100000000000001" customHeight="1"/>
    <row r="288" ht="20.100000000000001" customHeight="1"/>
    <row r="289" ht="20.100000000000001" customHeight="1"/>
    <row r="290" ht="20.100000000000001" customHeight="1"/>
    <row r="291" ht="20.100000000000001" customHeight="1"/>
    <row r="292" ht="20.100000000000001" customHeight="1"/>
    <row r="293" ht="20.100000000000001" customHeight="1"/>
    <row r="294" ht="20.100000000000001" customHeight="1"/>
    <row r="295" ht="20.100000000000001" customHeight="1"/>
    <row r="296" ht="20.100000000000001" customHeight="1"/>
    <row r="297" ht="20.100000000000001" customHeight="1"/>
    <row r="298" ht="20.100000000000001" customHeight="1"/>
    <row r="299" ht="20.100000000000001" customHeight="1"/>
    <row r="300" ht="20.100000000000001" customHeight="1"/>
    <row r="301" ht="20.100000000000001" customHeight="1"/>
    <row r="302" ht="20.100000000000001" customHeight="1"/>
    <row r="303" ht="20.100000000000001" customHeight="1"/>
    <row r="304" ht="20.100000000000001" customHeight="1"/>
    <row r="305" ht="20.100000000000001" customHeight="1"/>
    <row r="306" ht="20.100000000000001" customHeight="1"/>
    <row r="307" ht="20.100000000000001" customHeight="1"/>
    <row r="308" ht="20.100000000000001" customHeight="1"/>
    <row r="309" ht="20.100000000000001" customHeight="1"/>
    <row r="310" ht="20.100000000000001" customHeight="1"/>
    <row r="311" ht="20.100000000000001" customHeight="1"/>
    <row r="312" ht="20.100000000000001" customHeight="1"/>
    <row r="313" ht="20.100000000000001" customHeight="1"/>
    <row r="314" ht="20.100000000000001" customHeight="1"/>
    <row r="315" ht="20.100000000000001" customHeight="1"/>
    <row r="316" ht="20.100000000000001" customHeight="1"/>
    <row r="317" ht="20.100000000000001" customHeight="1"/>
    <row r="318" ht="20.100000000000001" customHeight="1"/>
    <row r="319" ht="20.100000000000001" customHeight="1"/>
    <row r="320" ht="20.100000000000001" customHeight="1"/>
    <row r="321" ht="20.100000000000001" customHeight="1"/>
    <row r="322" ht="20.100000000000001" customHeight="1"/>
    <row r="323" ht="20.100000000000001" customHeight="1"/>
    <row r="324" ht="20.100000000000001" customHeight="1"/>
    <row r="325" ht="20.100000000000001" customHeight="1"/>
    <row r="326" ht="20.100000000000001" customHeight="1"/>
    <row r="327" ht="20.100000000000001" customHeight="1"/>
    <row r="328" ht="20.100000000000001" customHeight="1"/>
    <row r="329" ht="20.100000000000001" customHeight="1"/>
    <row r="330" ht="20.100000000000001" customHeight="1"/>
    <row r="331" ht="20.100000000000001" customHeight="1"/>
    <row r="332" ht="20.100000000000001" customHeight="1"/>
  </sheetData>
  <sheetProtection sort="0"/>
  <mergeCells count="5">
    <mergeCell ref="O1:AA1"/>
    <mergeCell ref="A20:A21"/>
    <mergeCell ref="A22:A23"/>
    <mergeCell ref="A52:N52"/>
    <mergeCell ref="AB52:AO53"/>
  </mergeCells>
  <printOptions horizontalCentered="1"/>
  <pageMargins left="0.70866141732283472" right="0.70866141732283472" top="0.74803149606299213" bottom="0.74803149606299213" header="0.31496062992125984" footer="0.31496062992125984"/>
  <pageSetup paperSize="9" scale="70" orientation="portrait" r:id="rId1"/>
  <colBreaks count="3" manualBreakCount="3">
    <brk id="14" max="69" man="1"/>
    <brk id="27" max="1048575" man="1"/>
    <brk id="41" max="69" man="1"/>
  </colBreaks>
  <ignoredErrors>
    <ignoredError sqref="D11:N29 D30:F31 D45:F50 D32:E44 AE16:AO19" formulaRange="1"/>
    <ignoredError sqref="C5 AL33:AO48 AK28:AL28 AK45" numberStoredAsText="1"/>
    <ignoredError sqref="G30:N50 F32:F44" numberStoredAsText="1"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28E363-C9E3-4674-AF26-55A32796212D}">
  <dimension ref="A1:S53"/>
  <sheetViews>
    <sheetView view="pageBreakPreview" topLeftCell="A10" zoomScale="60" zoomScaleNormal="100" workbookViewId="0">
      <selection activeCell="J58" sqref="J58"/>
    </sheetView>
  </sheetViews>
  <sheetFormatPr defaultColWidth="8.88671875" defaultRowHeight="13.2"/>
  <cols>
    <col min="1" max="1" width="19.88671875" style="238" customWidth="1"/>
    <col min="2" max="3" width="5.5546875" style="238" customWidth="1"/>
    <col min="4" max="4" width="5.109375" style="238" customWidth="1"/>
    <col min="5" max="6" width="5.44140625" style="238" customWidth="1"/>
    <col min="7" max="7" width="4.33203125" style="238" customWidth="1"/>
    <col min="8" max="12" width="5.5546875" style="238" customWidth="1"/>
    <col min="13" max="13" width="4.33203125" style="238" customWidth="1"/>
    <col min="14" max="15" width="6.5546875" style="238" customWidth="1"/>
    <col min="16" max="16" width="4.33203125" style="238" customWidth="1"/>
    <col min="17" max="17" width="6.109375" style="238" customWidth="1"/>
    <col min="18" max="18" width="6.21875" style="238" customWidth="1"/>
    <col min="19" max="19" width="5" style="238" customWidth="1"/>
    <col min="20" max="16384" width="8.88671875" style="238"/>
  </cols>
  <sheetData>
    <row r="1" spans="1:19" ht="26.25" customHeight="1">
      <c r="A1" s="1957" t="s">
        <v>1321</v>
      </c>
      <c r="B1" s="1957" t="s">
        <v>59</v>
      </c>
      <c r="C1" s="1957" t="s">
        <v>59</v>
      </c>
      <c r="D1" s="1957" t="s">
        <v>59</v>
      </c>
      <c r="E1" s="1957" t="s">
        <v>59</v>
      </c>
      <c r="F1" s="1957" t="s">
        <v>59</v>
      </c>
      <c r="G1" s="1957" t="s">
        <v>59</v>
      </c>
      <c r="H1" s="1957" t="s">
        <v>59</v>
      </c>
      <c r="I1" s="1957" t="s">
        <v>59</v>
      </c>
      <c r="J1" s="1957" t="s">
        <v>59</v>
      </c>
      <c r="K1" s="1957" t="s">
        <v>59</v>
      </c>
      <c r="L1" s="1957" t="s">
        <v>59</v>
      </c>
      <c r="M1" s="1957" t="s">
        <v>59</v>
      </c>
      <c r="N1" s="1957" t="s">
        <v>59</v>
      </c>
      <c r="O1" s="1957" t="s">
        <v>59</v>
      </c>
      <c r="P1" s="1957" t="s">
        <v>59</v>
      </c>
      <c r="Q1" s="1957" t="s">
        <v>59</v>
      </c>
      <c r="R1" s="1957" t="s">
        <v>59</v>
      </c>
      <c r="S1" s="1957" t="s">
        <v>59</v>
      </c>
    </row>
    <row r="2" spans="1:19" ht="4.5" customHeight="1">
      <c r="A2" s="1339"/>
      <c r="B2" s="1338"/>
      <c r="C2" s="1337"/>
      <c r="D2" s="1336"/>
      <c r="E2" s="1338"/>
      <c r="F2" s="1337"/>
      <c r="G2" s="1336"/>
      <c r="H2" s="1338"/>
      <c r="I2" s="1337"/>
      <c r="J2" s="1336"/>
      <c r="K2" s="1338"/>
      <c r="L2" s="1337"/>
      <c r="M2" s="1336"/>
      <c r="N2" s="1338"/>
      <c r="O2" s="1337"/>
      <c r="P2" s="1336"/>
      <c r="Q2" s="1338"/>
      <c r="R2" s="1337"/>
      <c r="S2" s="1336"/>
    </row>
    <row r="3" spans="1:19" ht="27" customHeight="1">
      <c r="A3" s="1335"/>
      <c r="B3" s="1958" t="s">
        <v>1310</v>
      </c>
      <c r="C3" s="1959" t="s">
        <v>59</v>
      </c>
      <c r="D3" s="1960" t="s">
        <v>59</v>
      </c>
      <c r="E3" s="1958" t="s">
        <v>1309</v>
      </c>
      <c r="F3" s="1959" t="s">
        <v>59</v>
      </c>
      <c r="G3" s="1960" t="s">
        <v>59</v>
      </c>
      <c r="H3" s="1958" t="s">
        <v>1308</v>
      </c>
      <c r="I3" s="1959" t="s">
        <v>59</v>
      </c>
      <c r="J3" s="1960" t="s">
        <v>59</v>
      </c>
      <c r="K3" s="1958" t="s">
        <v>1307</v>
      </c>
      <c r="L3" s="1959" t="s">
        <v>59</v>
      </c>
      <c r="M3" s="1960" t="s">
        <v>59</v>
      </c>
      <c r="N3" s="1958" t="s">
        <v>1481</v>
      </c>
      <c r="O3" s="1959" t="s">
        <v>59</v>
      </c>
      <c r="P3" s="1960" t="s">
        <v>59</v>
      </c>
      <c r="Q3" s="1961" t="s">
        <v>1306</v>
      </c>
      <c r="R3" s="1962" t="s">
        <v>59</v>
      </c>
      <c r="S3" s="1963" t="s">
        <v>59</v>
      </c>
    </row>
    <row r="4" spans="1:19" ht="10.5" customHeight="1">
      <c r="A4" s="1286"/>
      <c r="B4" s="1333" t="s">
        <v>1320</v>
      </c>
      <c r="C4" s="1332" t="s">
        <v>1319</v>
      </c>
      <c r="D4" s="1334"/>
      <c r="E4" s="1333" t="s">
        <v>1320</v>
      </c>
      <c r="F4" s="1332" t="s">
        <v>1319</v>
      </c>
      <c r="G4" s="1334"/>
      <c r="H4" s="1333" t="s">
        <v>1320</v>
      </c>
      <c r="I4" s="1332" t="s">
        <v>1319</v>
      </c>
      <c r="J4" s="1334"/>
      <c r="K4" s="1333" t="s">
        <v>1320</v>
      </c>
      <c r="L4" s="1332" t="s">
        <v>1319</v>
      </c>
      <c r="M4" s="1334"/>
      <c r="N4" s="1333" t="s">
        <v>1320</v>
      </c>
      <c r="O4" s="1332" t="s">
        <v>1319</v>
      </c>
      <c r="P4" s="1334"/>
      <c r="Q4" s="1333" t="s">
        <v>1320</v>
      </c>
      <c r="R4" s="1332" t="s">
        <v>1319</v>
      </c>
      <c r="S4" s="1285"/>
    </row>
    <row r="5" spans="1:19" ht="10.5" customHeight="1">
      <c r="A5" s="1284"/>
      <c r="B5" s="1283" t="s">
        <v>1318</v>
      </c>
      <c r="C5" s="1282" t="s">
        <v>1318</v>
      </c>
      <c r="D5" s="1281" t="s">
        <v>1304</v>
      </c>
      <c r="E5" s="1283" t="s">
        <v>1318</v>
      </c>
      <c r="F5" s="1282" t="s">
        <v>1318</v>
      </c>
      <c r="G5" s="1281" t="s">
        <v>1304</v>
      </c>
      <c r="H5" s="1283" t="s">
        <v>1318</v>
      </c>
      <c r="I5" s="1282" t="s">
        <v>1318</v>
      </c>
      <c r="J5" s="1281" t="s">
        <v>1304</v>
      </c>
      <c r="K5" s="1283" t="s">
        <v>1318</v>
      </c>
      <c r="L5" s="1282" t="s">
        <v>1318</v>
      </c>
      <c r="M5" s="1281" t="s">
        <v>1304</v>
      </c>
      <c r="N5" s="1283" t="s">
        <v>1318</v>
      </c>
      <c r="O5" s="1282" t="s">
        <v>1318</v>
      </c>
      <c r="P5" s="1281" t="s">
        <v>1304</v>
      </c>
      <c r="Q5" s="1283" t="s">
        <v>1318</v>
      </c>
      <c r="R5" s="1282" t="s">
        <v>1318</v>
      </c>
      <c r="S5" s="1281" t="s">
        <v>1303</v>
      </c>
    </row>
    <row r="6" spans="1:19" ht="10.5" customHeight="1">
      <c r="A6" s="1280" t="s">
        <v>1302</v>
      </c>
      <c r="B6" s="1331"/>
      <c r="C6" s="1330"/>
      <c r="D6" s="1329"/>
      <c r="E6" s="1331"/>
      <c r="F6" s="1330"/>
      <c r="G6" s="1329"/>
      <c r="H6" s="1331"/>
      <c r="I6" s="1330"/>
      <c r="J6" s="1329"/>
      <c r="K6" s="1331"/>
      <c r="L6" s="1330"/>
      <c r="M6" s="1329"/>
      <c r="N6" s="1331"/>
      <c r="O6" s="1330"/>
      <c r="P6" s="1329"/>
      <c r="Q6" s="1331"/>
      <c r="R6" s="1330"/>
      <c r="S6" s="1329"/>
    </row>
    <row r="7" spans="1:19" ht="13.2" customHeight="1">
      <c r="A7" s="1276" t="s">
        <v>1301</v>
      </c>
      <c r="B7" s="1328">
        <v>500</v>
      </c>
      <c r="C7" s="1327">
        <v>517</v>
      </c>
      <c r="D7" s="1272" t="s">
        <v>842</v>
      </c>
      <c r="E7" s="1328">
        <v>339</v>
      </c>
      <c r="F7" s="1327">
        <v>346</v>
      </c>
      <c r="G7" s="1272" t="s">
        <v>835</v>
      </c>
      <c r="H7" s="1328">
        <v>211</v>
      </c>
      <c r="I7" s="1327">
        <v>217</v>
      </c>
      <c r="J7" s="1272" t="s">
        <v>842</v>
      </c>
      <c r="K7" s="1328">
        <v>16</v>
      </c>
      <c r="L7" s="1327">
        <v>18</v>
      </c>
      <c r="M7" s="1272" t="s">
        <v>827</v>
      </c>
      <c r="N7" s="1328">
        <v>25</v>
      </c>
      <c r="O7" s="1327">
        <v>11</v>
      </c>
      <c r="P7" s="1272" t="s">
        <v>1282</v>
      </c>
      <c r="Q7" s="1328">
        <v>1091</v>
      </c>
      <c r="R7" s="1327">
        <v>1109</v>
      </c>
      <c r="S7" s="1272" t="s">
        <v>835</v>
      </c>
    </row>
    <row r="8" spans="1:19" ht="13.2" customHeight="1">
      <c r="A8" s="1271" t="s">
        <v>1299</v>
      </c>
      <c r="B8" s="1307">
        <v>268</v>
      </c>
      <c r="C8" s="1321">
        <v>291</v>
      </c>
      <c r="D8" s="1305" t="s">
        <v>1201</v>
      </c>
      <c r="E8" s="1322">
        <v>129</v>
      </c>
      <c r="F8" s="1321">
        <v>154</v>
      </c>
      <c r="G8" s="1308" t="s">
        <v>1210</v>
      </c>
      <c r="H8" s="1322">
        <v>98</v>
      </c>
      <c r="I8" s="1321">
        <v>121</v>
      </c>
      <c r="J8" s="1308" t="s">
        <v>1317</v>
      </c>
      <c r="K8" s="1322">
        <v>187</v>
      </c>
      <c r="L8" s="1321">
        <v>202</v>
      </c>
      <c r="M8" s="1308" t="s">
        <v>982</v>
      </c>
      <c r="N8" s="1322">
        <v>-9</v>
      </c>
      <c r="O8" s="1321">
        <v>-3</v>
      </c>
      <c r="P8" s="1308" t="s">
        <v>1282</v>
      </c>
      <c r="Q8" s="1322">
        <v>673</v>
      </c>
      <c r="R8" s="1321">
        <v>765</v>
      </c>
      <c r="S8" s="1305" t="s">
        <v>990</v>
      </c>
    </row>
    <row r="9" spans="1:19" ht="13.2" customHeight="1">
      <c r="A9" s="1271" t="s">
        <v>1298</v>
      </c>
      <c r="B9" s="1242">
        <v>45</v>
      </c>
      <c r="C9" s="1264">
        <v>13</v>
      </c>
      <c r="D9" s="1237" t="s">
        <v>1282</v>
      </c>
      <c r="E9" s="1265">
        <v>72</v>
      </c>
      <c r="F9" s="1264">
        <v>70</v>
      </c>
      <c r="G9" s="1240"/>
      <c r="H9" s="1265">
        <v>156</v>
      </c>
      <c r="I9" s="1264">
        <v>67</v>
      </c>
      <c r="J9" s="1240"/>
      <c r="K9" s="1265">
        <v>25</v>
      </c>
      <c r="L9" s="1264">
        <v>33</v>
      </c>
      <c r="M9" s="1240"/>
      <c r="N9" s="1265">
        <v>20</v>
      </c>
      <c r="O9" s="1264">
        <v>-74</v>
      </c>
      <c r="P9" s="1240"/>
      <c r="Q9" s="1265">
        <v>318</v>
      </c>
      <c r="R9" s="1264">
        <v>109</v>
      </c>
      <c r="S9" s="1305" t="s">
        <v>1282</v>
      </c>
    </row>
    <row r="10" spans="1:19" ht="13.2" customHeight="1">
      <c r="A10" s="1266" t="s">
        <v>1296</v>
      </c>
      <c r="B10" s="1307">
        <v>1</v>
      </c>
      <c r="C10" s="1321">
        <v>2</v>
      </c>
      <c r="D10" s="1305"/>
      <c r="E10" s="1322">
        <v>6</v>
      </c>
      <c r="F10" s="1321">
        <v>5</v>
      </c>
      <c r="G10" s="1308"/>
      <c r="H10" s="1322" t="s">
        <v>1311</v>
      </c>
      <c r="I10" s="1321" t="s">
        <v>1311</v>
      </c>
      <c r="J10" s="1308"/>
      <c r="K10" s="1322">
        <v>-2</v>
      </c>
      <c r="L10" s="1321">
        <v>6</v>
      </c>
      <c r="M10" s="1308"/>
      <c r="N10" s="1322">
        <v>5</v>
      </c>
      <c r="O10" s="1321">
        <v>5</v>
      </c>
      <c r="P10" s="1308"/>
      <c r="Q10" s="1322">
        <v>10</v>
      </c>
      <c r="R10" s="1321">
        <v>18</v>
      </c>
      <c r="S10" s="1305" t="s">
        <v>1297</v>
      </c>
    </row>
    <row r="11" spans="1:19" ht="13.2" customHeight="1">
      <c r="A11" s="1326" t="s">
        <v>1295</v>
      </c>
      <c r="B11" s="1325">
        <v>814</v>
      </c>
      <c r="C11" s="1324">
        <v>823</v>
      </c>
      <c r="D11" s="1323" t="s">
        <v>840</v>
      </c>
      <c r="E11" s="1325">
        <v>546</v>
      </c>
      <c r="F11" s="1324">
        <v>575</v>
      </c>
      <c r="G11" s="1323" t="s">
        <v>837</v>
      </c>
      <c r="H11" s="1325">
        <v>465</v>
      </c>
      <c r="I11" s="1324">
        <v>405</v>
      </c>
      <c r="J11" s="1323" t="s">
        <v>985</v>
      </c>
      <c r="K11" s="1325">
        <v>226</v>
      </c>
      <c r="L11" s="1324">
        <v>259</v>
      </c>
      <c r="M11" s="1323" t="s">
        <v>834</v>
      </c>
      <c r="N11" s="1325">
        <v>41</v>
      </c>
      <c r="O11" s="1324">
        <v>-61</v>
      </c>
      <c r="P11" s="1323" t="s">
        <v>1314</v>
      </c>
      <c r="Q11" s="1325">
        <v>2092</v>
      </c>
      <c r="R11" s="1324">
        <v>2001</v>
      </c>
      <c r="S11" s="1323" t="s">
        <v>974</v>
      </c>
    </row>
    <row r="12" spans="1:19" ht="13.2" customHeight="1">
      <c r="A12" s="1326" t="s">
        <v>1294</v>
      </c>
      <c r="B12" s="1325">
        <v>-451</v>
      </c>
      <c r="C12" s="1324">
        <v>-470</v>
      </c>
      <c r="D12" s="1323" t="s">
        <v>978</v>
      </c>
      <c r="E12" s="1325">
        <v>-257</v>
      </c>
      <c r="F12" s="1324">
        <v>-297</v>
      </c>
      <c r="G12" s="1323" t="s">
        <v>834</v>
      </c>
      <c r="H12" s="1325">
        <v>-196</v>
      </c>
      <c r="I12" s="1324">
        <v>-268</v>
      </c>
      <c r="J12" s="1323" t="s">
        <v>1208</v>
      </c>
      <c r="K12" s="1325">
        <v>-124</v>
      </c>
      <c r="L12" s="1324">
        <v>-126</v>
      </c>
      <c r="M12" s="1323" t="s">
        <v>835</v>
      </c>
      <c r="N12" s="1325">
        <v>-60</v>
      </c>
      <c r="O12" s="1324">
        <v>-87</v>
      </c>
      <c r="P12" s="1323" t="s">
        <v>1291</v>
      </c>
      <c r="Q12" s="1325">
        <v>-1088</v>
      </c>
      <c r="R12" s="1324">
        <v>-1248</v>
      </c>
      <c r="S12" s="1323" t="s">
        <v>834</v>
      </c>
    </row>
    <row r="13" spans="1:19" ht="13.2" customHeight="1">
      <c r="A13" s="1266" t="s">
        <v>1293</v>
      </c>
      <c r="B13" s="1307">
        <v>-227</v>
      </c>
      <c r="C13" s="1321">
        <v>-38</v>
      </c>
      <c r="D13" s="1308" t="s">
        <v>1282</v>
      </c>
      <c r="E13" s="1322">
        <v>-238</v>
      </c>
      <c r="F13" s="1321">
        <v>-61</v>
      </c>
      <c r="G13" s="1308" t="s">
        <v>1282</v>
      </c>
      <c r="H13" s="1314">
        <v>-229</v>
      </c>
      <c r="I13" s="1313">
        <v>-52</v>
      </c>
      <c r="J13" s="1308" t="s">
        <v>1282</v>
      </c>
      <c r="K13" s="1322">
        <v>-2</v>
      </c>
      <c r="L13" s="1321" t="s">
        <v>1311</v>
      </c>
      <c r="M13" s="1308" t="s">
        <v>1282</v>
      </c>
      <c r="N13" s="1322">
        <v>-2</v>
      </c>
      <c r="O13" s="1321">
        <v>-3</v>
      </c>
      <c r="P13" s="1308" t="s">
        <v>1316</v>
      </c>
      <c r="Q13" s="1322">
        <v>-698</v>
      </c>
      <c r="R13" s="1321">
        <v>-154</v>
      </c>
      <c r="S13" s="1305" t="s">
        <v>1282</v>
      </c>
    </row>
    <row r="14" spans="1:19" ht="13.2" customHeight="1">
      <c r="A14" s="1236" t="s">
        <v>1292</v>
      </c>
      <c r="B14" s="1234">
        <v>136</v>
      </c>
      <c r="C14" s="1233">
        <v>315</v>
      </c>
      <c r="D14" s="1235" t="s">
        <v>1289</v>
      </c>
      <c r="E14" s="1234">
        <v>51</v>
      </c>
      <c r="F14" s="1233">
        <v>217</v>
      </c>
      <c r="G14" s="1235" t="s">
        <v>1224</v>
      </c>
      <c r="H14" s="1234">
        <v>40</v>
      </c>
      <c r="I14" s="1233">
        <v>85</v>
      </c>
      <c r="J14" s="1235" t="s">
        <v>1315</v>
      </c>
      <c r="K14" s="1234">
        <v>100</v>
      </c>
      <c r="L14" s="1233">
        <v>133</v>
      </c>
      <c r="M14" s="1235" t="s">
        <v>1204</v>
      </c>
      <c r="N14" s="1234">
        <v>-21</v>
      </c>
      <c r="O14" s="1233">
        <v>-151</v>
      </c>
      <c r="P14" s="1235" t="s">
        <v>1314</v>
      </c>
      <c r="Q14" s="1234">
        <v>306</v>
      </c>
      <c r="R14" s="1233">
        <v>599</v>
      </c>
      <c r="S14" s="1235" t="s">
        <v>1313</v>
      </c>
    </row>
    <row r="15" spans="1:19" ht="13.2" customHeight="1">
      <c r="A15" s="1259" t="s">
        <v>1287</v>
      </c>
      <c r="B15" s="1320">
        <v>55</v>
      </c>
      <c r="C15" s="1319">
        <v>57</v>
      </c>
      <c r="D15" s="1274"/>
      <c r="E15" s="1318">
        <v>47</v>
      </c>
      <c r="F15" s="1317">
        <v>52</v>
      </c>
      <c r="G15" s="1274"/>
      <c r="H15" s="1318">
        <v>42</v>
      </c>
      <c r="I15" s="1317">
        <v>66</v>
      </c>
      <c r="J15" s="1274"/>
      <c r="K15" s="1318">
        <v>54.86725663716814</v>
      </c>
      <c r="L15" s="1317">
        <v>48.648648648648653</v>
      </c>
      <c r="M15" s="1274"/>
      <c r="N15" s="1318"/>
      <c r="O15" s="1317"/>
      <c r="P15" s="1274"/>
      <c r="Q15" s="1318">
        <v>52.007648183556412</v>
      </c>
      <c r="R15" s="1317">
        <v>62.368815592203894</v>
      </c>
      <c r="S15" s="1272"/>
    </row>
    <row r="16" spans="1:19" ht="13.2" customHeight="1">
      <c r="A16" s="1243" t="s">
        <v>1286</v>
      </c>
      <c r="B16" s="1316">
        <v>5.3138828754091501</v>
      </c>
      <c r="C16" s="1315">
        <v>12.225475777691045</v>
      </c>
      <c r="D16" s="1308"/>
      <c r="E16" s="1314">
        <v>2.2680572186897727</v>
      </c>
      <c r="F16" s="1313">
        <v>9.3178227744199233</v>
      </c>
      <c r="G16" s="1308"/>
      <c r="H16" s="1314">
        <v>1.6</v>
      </c>
      <c r="I16" s="1313">
        <v>3.4</v>
      </c>
      <c r="J16" s="1308"/>
      <c r="K16" s="1314">
        <v>21.043316916483239</v>
      </c>
      <c r="L16" s="1313">
        <v>25</v>
      </c>
      <c r="M16" s="1308"/>
      <c r="N16" s="1314"/>
      <c r="O16" s="1313"/>
      <c r="P16" s="1308"/>
      <c r="Q16" s="1312" t="s">
        <v>1482</v>
      </c>
      <c r="R16" s="1311" t="s">
        <v>1312</v>
      </c>
      <c r="S16" s="1305"/>
    </row>
    <row r="17" spans="1:19" ht="13.2" customHeight="1">
      <c r="A17" s="1243" t="s">
        <v>1284</v>
      </c>
      <c r="B17" s="1309">
        <v>7424</v>
      </c>
      <c r="C17" s="1306">
        <v>7664</v>
      </c>
      <c r="D17" s="1308" t="s">
        <v>842</v>
      </c>
      <c r="E17" s="1309">
        <v>6346</v>
      </c>
      <c r="F17" s="1306">
        <v>7057</v>
      </c>
      <c r="G17" s="1308" t="s">
        <v>838</v>
      </c>
      <c r="H17" s="1309">
        <v>7207</v>
      </c>
      <c r="I17" s="1306">
        <v>7809</v>
      </c>
      <c r="J17" s="1308" t="s">
        <v>1201</v>
      </c>
      <c r="K17" s="1309">
        <v>1446</v>
      </c>
      <c r="L17" s="1306">
        <v>1365</v>
      </c>
      <c r="M17" s="1308" t="s">
        <v>841</v>
      </c>
      <c r="N17" s="1309">
        <v>1729</v>
      </c>
      <c r="O17" s="1306">
        <v>1887</v>
      </c>
      <c r="P17" s="1308" t="s">
        <v>1201</v>
      </c>
      <c r="Q17" s="1309">
        <v>24205</v>
      </c>
      <c r="R17" s="1306">
        <v>25782</v>
      </c>
      <c r="S17" s="1305" t="s">
        <v>830</v>
      </c>
    </row>
    <row r="18" spans="1:19" ht="13.2" customHeight="1">
      <c r="A18" s="1243" t="s">
        <v>1283</v>
      </c>
      <c r="B18" s="1309">
        <v>45695</v>
      </c>
      <c r="C18" s="1310">
        <v>43140</v>
      </c>
      <c r="D18" s="1308" t="s">
        <v>841</v>
      </c>
      <c r="E18" s="1309">
        <v>41375</v>
      </c>
      <c r="F18" s="1306">
        <v>41902</v>
      </c>
      <c r="G18" s="1308" t="s">
        <v>840</v>
      </c>
      <c r="H18" s="1309">
        <v>47863</v>
      </c>
      <c r="I18" s="1306">
        <v>46897</v>
      </c>
      <c r="J18" s="1308" t="s">
        <v>981</v>
      </c>
      <c r="K18" s="1309">
        <v>5587</v>
      </c>
      <c r="L18" s="1306">
        <v>5450</v>
      </c>
      <c r="M18" s="1308" t="s">
        <v>839</v>
      </c>
      <c r="N18" s="1307">
        <v>14080</v>
      </c>
      <c r="O18" s="1306">
        <v>14719</v>
      </c>
      <c r="P18" s="1308" t="s">
        <v>978</v>
      </c>
      <c r="Q18" s="1307">
        <v>154600</v>
      </c>
      <c r="R18" s="1306">
        <v>152108</v>
      </c>
      <c r="S18" s="1305" t="s">
        <v>981</v>
      </c>
    </row>
    <row r="19" spans="1:19" ht="13.2" customHeight="1">
      <c r="A19" s="1304" t="s">
        <v>1281</v>
      </c>
      <c r="B19" s="1302">
        <v>7227</v>
      </c>
      <c r="C19" s="1301">
        <v>7328</v>
      </c>
      <c r="D19" s="1303" t="s">
        <v>840</v>
      </c>
      <c r="E19" s="1302">
        <v>4438</v>
      </c>
      <c r="F19" s="1301">
        <v>4439</v>
      </c>
      <c r="G19" s="1303" t="s">
        <v>833</v>
      </c>
      <c r="H19" s="1302">
        <v>1623</v>
      </c>
      <c r="I19" s="1301">
        <v>1677</v>
      </c>
      <c r="J19" s="1303" t="s">
        <v>842</v>
      </c>
      <c r="K19" s="1302">
        <v>2717</v>
      </c>
      <c r="L19" s="1301">
        <v>2744</v>
      </c>
      <c r="M19" s="1303" t="s">
        <v>840</v>
      </c>
      <c r="N19" s="1302">
        <v>11949</v>
      </c>
      <c r="O19" s="1301">
        <v>12104</v>
      </c>
      <c r="P19" s="1303" t="s">
        <v>840</v>
      </c>
      <c r="Q19" s="1302">
        <v>27954</v>
      </c>
      <c r="R19" s="1301">
        <v>28292</v>
      </c>
      <c r="S19" s="1300" t="s">
        <v>840</v>
      </c>
    </row>
    <row r="20" spans="1:19" ht="13.2" customHeight="1">
      <c r="A20" s="1299" t="s">
        <v>1280</v>
      </c>
      <c r="B20" s="1298"/>
      <c r="C20" s="1297"/>
      <c r="D20" s="1293"/>
      <c r="E20" s="1298"/>
      <c r="F20" s="1297"/>
      <c r="G20" s="1293"/>
      <c r="H20" s="1298"/>
      <c r="I20" s="1297"/>
      <c r="J20" s="1293"/>
      <c r="K20" s="1298"/>
      <c r="L20" s="1297"/>
      <c r="M20" s="1293"/>
      <c r="N20" s="1298"/>
      <c r="O20" s="1297"/>
      <c r="P20" s="1293"/>
      <c r="Q20" s="1298"/>
      <c r="R20" s="1297"/>
      <c r="S20" s="1296"/>
    </row>
    <row r="21" spans="1:19" ht="13.2" customHeight="1">
      <c r="A21" s="1231" t="s">
        <v>1279</v>
      </c>
      <c r="B21" s="1295">
        <v>155.9</v>
      </c>
      <c r="C21" s="1294">
        <v>149.5</v>
      </c>
      <c r="D21" s="1293" t="s">
        <v>829</v>
      </c>
      <c r="E21" s="1295">
        <v>85.4</v>
      </c>
      <c r="F21" s="1294">
        <v>83</v>
      </c>
      <c r="G21" s="1293" t="s">
        <v>839</v>
      </c>
      <c r="H21" s="1295">
        <v>77.3</v>
      </c>
      <c r="I21" s="1294">
        <v>82.8</v>
      </c>
      <c r="J21" s="1293" t="s">
        <v>982</v>
      </c>
      <c r="K21" s="1295">
        <v>8.8000000000000007</v>
      </c>
      <c r="L21" s="1294">
        <v>8.4</v>
      </c>
      <c r="M21" s="1293" t="s">
        <v>974</v>
      </c>
      <c r="N21" s="1295">
        <v>0.29999999999995453</v>
      </c>
      <c r="O21" s="1294">
        <v>0.30000000000001137</v>
      </c>
      <c r="P21" s="1293" t="s">
        <v>833</v>
      </c>
      <c r="Q21" s="1295">
        <v>327.7</v>
      </c>
      <c r="R21" s="1294">
        <v>324</v>
      </c>
      <c r="S21" s="1293" t="s">
        <v>836</v>
      </c>
    </row>
    <row r="22" spans="1:19" ht="13.2" customHeight="1">
      <c r="A22" s="1227" t="s">
        <v>1277</v>
      </c>
      <c r="B22" s="1292">
        <v>80.5</v>
      </c>
      <c r="C22" s="1291">
        <v>75.2</v>
      </c>
      <c r="D22" s="1290" t="s">
        <v>977</v>
      </c>
      <c r="E22" s="1292">
        <v>46.5</v>
      </c>
      <c r="F22" s="1291">
        <v>41.5</v>
      </c>
      <c r="G22" s="1290" t="s">
        <v>986</v>
      </c>
      <c r="H22" s="1292">
        <v>52</v>
      </c>
      <c r="I22" s="1291">
        <v>48.3</v>
      </c>
      <c r="J22" s="1290" t="s">
        <v>980</v>
      </c>
      <c r="K22" s="1292">
        <v>10.8</v>
      </c>
      <c r="L22" s="1291">
        <v>10.5</v>
      </c>
      <c r="M22" s="1290" t="s">
        <v>839</v>
      </c>
      <c r="N22" s="1292">
        <v>-1.3000000000000114</v>
      </c>
      <c r="O22" s="1291">
        <v>-1.5</v>
      </c>
      <c r="P22" s="1290" t="s">
        <v>834</v>
      </c>
      <c r="Q22" s="1292">
        <v>188.5</v>
      </c>
      <c r="R22" s="1291">
        <v>174</v>
      </c>
      <c r="S22" s="1290" t="s">
        <v>980</v>
      </c>
    </row>
    <row r="23" spans="1:19" ht="10.5" customHeight="1">
      <c r="A23" s="1964" t="s">
        <v>1276</v>
      </c>
      <c r="B23" s="1965" t="s">
        <v>59</v>
      </c>
      <c r="C23" s="1965" t="s">
        <v>59</v>
      </c>
      <c r="D23" s="1965" t="s">
        <v>59</v>
      </c>
      <c r="E23" s="1965" t="s">
        <v>59</v>
      </c>
      <c r="F23" s="1965" t="s">
        <v>59</v>
      </c>
      <c r="G23" s="1965" t="s">
        <v>59</v>
      </c>
      <c r="H23" s="1965" t="s">
        <v>59</v>
      </c>
      <c r="I23" s="1965" t="s">
        <v>59</v>
      </c>
      <c r="J23" s="1965" t="s">
        <v>59</v>
      </c>
      <c r="K23" s="1965" t="s">
        <v>59</v>
      </c>
      <c r="L23" s="1965" t="s">
        <v>59</v>
      </c>
      <c r="M23" s="1965" t="s">
        <v>59</v>
      </c>
      <c r="N23" s="1965" t="s">
        <v>59</v>
      </c>
      <c r="O23" s="1965" t="s">
        <v>59</v>
      </c>
      <c r="P23" s="1965" t="s">
        <v>59</v>
      </c>
      <c r="Q23" s="1965" t="s">
        <v>59</v>
      </c>
      <c r="R23" s="1965" t="s">
        <v>59</v>
      </c>
      <c r="S23" s="1965" t="s">
        <v>59</v>
      </c>
    </row>
    <row r="24" spans="1:19" ht="9.75" customHeight="1">
      <c r="A24" s="1966"/>
      <c r="B24" s="1966" t="s">
        <v>59</v>
      </c>
      <c r="C24" s="1966" t="s">
        <v>59</v>
      </c>
      <c r="D24" s="1966" t="s">
        <v>59</v>
      </c>
      <c r="E24" s="1966" t="s">
        <v>59</v>
      </c>
      <c r="F24" s="1966" t="s">
        <v>59</v>
      </c>
      <c r="G24" s="1966" t="s">
        <v>59</v>
      </c>
      <c r="H24" s="1966" t="s">
        <v>59</v>
      </c>
      <c r="I24" s="1966" t="s">
        <v>59</v>
      </c>
      <c r="J24" s="1966" t="s">
        <v>59</v>
      </c>
      <c r="K24" s="1966" t="s">
        <v>59</v>
      </c>
      <c r="L24" s="1966" t="s">
        <v>59</v>
      </c>
      <c r="M24" s="1966" t="s">
        <v>59</v>
      </c>
      <c r="N24" s="1966" t="s">
        <v>59</v>
      </c>
      <c r="O24" s="1966" t="s">
        <v>59</v>
      </c>
      <c r="P24" s="1966" t="s">
        <v>59</v>
      </c>
      <c r="Q24" s="1966" t="s">
        <v>59</v>
      </c>
      <c r="R24" s="1966" t="s">
        <v>59</v>
      </c>
      <c r="S24" s="1966" t="s">
        <v>59</v>
      </c>
    </row>
    <row r="25" spans="1:19" ht="9.75" customHeight="1">
      <c r="A25" s="1955"/>
      <c r="B25" s="1955" t="s">
        <v>59</v>
      </c>
      <c r="C25" s="1955" t="s">
        <v>59</v>
      </c>
      <c r="D25" s="1955" t="s">
        <v>59</v>
      </c>
      <c r="E25" s="1955" t="s">
        <v>59</v>
      </c>
      <c r="F25" s="1955" t="s">
        <v>59</v>
      </c>
      <c r="G25" s="1955" t="s">
        <v>59</v>
      </c>
      <c r="H25" s="1955" t="s">
        <v>59</v>
      </c>
      <c r="I25" s="1955" t="s">
        <v>59</v>
      </c>
      <c r="J25" s="1955" t="s">
        <v>59</v>
      </c>
      <c r="K25" s="1955" t="s">
        <v>59</v>
      </c>
      <c r="L25" s="1955" t="s">
        <v>59</v>
      </c>
      <c r="M25" s="1955" t="s">
        <v>59</v>
      </c>
      <c r="N25" s="1955" t="s">
        <v>59</v>
      </c>
      <c r="O25" s="1955" t="s">
        <v>59</v>
      </c>
      <c r="P25" s="1955" t="s">
        <v>59</v>
      </c>
      <c r="Q25" s="1955" t="s">
        <v>59</v>
      </c>
      <c r="R25" s="1955" t="s">
        <v>59</v>
      </c>
      <c r="S25" s="1955" t="s">
        <v>59</v>
      </c>
    </row>
    <row r="26" spans="1:19" ht="10.5" customHeight="1">
      <c r="A26" s="1956"/>
      <c r="B26" s="1956" t="s">
        <v>59</v>
      </c>
      <c r="C26" s="1956" t="s">
        <v>59</v>
      </c>
      <c r="D26" s="1956" t="s">
        <v>59</v>
      </c>
      <c r="E26" s="1956" t="s">
        <v>59</v>
      </c>
      <c r="F26" s="1956" t="s">
        <v>59</v>
      </c>
      <c r="G26" s="1956" t="s">
        <v>59</v>
      </c>
      <c r="H26" s="1956" t="s">
        <v>59</v>
      </c>
      <c r="I26" s="1956" t="s">
        <v>59</v>
      </c>
      <c r="J26" s="1956" t="s">
        <v>59</v>
      </c>
      <c r="K26" s="1956" t="s">
        <v>59</v>
      </c>
      <c r="L26" s="1956" t="s">
        <v>59</v>
      </c>
      <c r="M26" s="1956" t="s">
        <v>59</v>
      </c>
      <c r="N26" s="1956" t="s">
        <v>59</v>
      </c>
      <c r="O26" s="1956" t="s">
        <v>59</v>
      </c>
      <c r="P26" s="1956" t="s">
        <v>59</v>
      </c>
      <c r="Q26" s="1956" t="s">
        <v>59</v>
      </c>
      <c r="R26" s="1956" t="s">
        <v>59</v>
      </c>
      <c r="S26" s="1956" t="s">
        <v>59</v>
      </c>
    </row>
    <row r="27" spans="1:19" ht="10.5" customHeight="1">
      <c r="A27" s="1956"/>
      <c r="B27" s="1956" t="s">
        <v>59</v>
      </c>
      <c r="C27" s="1956" t="s">
        <v>59</v>
      </c>
      <c r="D27" s="1956" t="s">
        <v>59</v>
      </c>
      <c r="E27" s="1956" t="s">
        <v>59</v>
      </c>
      <c r="F27" s="1956" t="s">
        <v>59</v>
      </c>
      <c r="G27" s="1956" t="s">
        <v>59</v>
      </c>
      <c r="H27" s="1956" t="s">
        <v>59</v>
      </c>
      <c r="I27" s="1956" t="s">
        <v>59</v>
      </c>
      <c r="J27" s="1956" t="s">
        <v>59</v>
      </c>
      <c r="K27" s="1956" t="s">
        <v>59</v>
      </c>
      <c r="L27" s="1956" t="s">
        <v>59</v>
      </c>
      <c r="M27" s="1956" t="s">
        <v>59</v>
      </c>
      <c r="N27" s="1956" t="s">
        <v>59</v>
      </c>
      <c r="O27" s="1956" t="s">
        <v>59</v>
      </c>
      <c r="P27" s="1956" t="s">
        <v>59</v>
      </c>
      <c r="Q27" s="1956" t="s">
        <v>59</v>
      </c>
      <c r="R27" s="1956" t="s">
        <v>59</v>
      </c>
      <c r="S27" s="1956" t="s">
        <v>59</v>
      </c>
    </row>
    <row r="28" spans="1:19" ht="19.5" customHeight="1">
      <c r="A28" s="1956"/>
      <c r="B28" s="1956" t="s">
        <v>59</v>
      </c>
      <c r="C28" s="1956" t="s">
        <v>59</v>
      </c>
      <c r="D28" s="1956" t="s">
        <v>59</v>
      </c>
      <c r="E28" s="1956" t="s">
        <v>59</v>
      </c>
      <c r="F28" s="1956" t="s">
        <v>59</v>
      </c>
      <c r="G28" s="1956" t="s">
        <v>59</v>
      </c>
      <c r="H28" s="1956" t="s">
        <v>59</v>
      </c>
      <c r="I28" s="1956" t="s">
        <v>59</v>
      </c>
      <c r="J28" s="1956" t="s">
        <v>59</v>
      </c>
      <c r="K28" s="1956" t="s">
        <v>59</v>
      </c>
      <c r="L28" s="1956" t="s">
        <v>59</v>
      </c>
      <c r="M28" s="1956" t="s">
        <v>59</v>
      </c>
      <c r="N28" s="1956" t="s">
        <v>59</v>
      </c>
      <c r="O28" s="1956" t="s">
        <v>59</v>
      </c>
      <c r="P28" s="1956" t="s">
        <v>59</v>
      </c>
      <c r="Q28" s="1956" t="s">
        <v>59</v>
      </c>
      <c r="R28" s="1956" t="s">
        <v>59</v>
      </c>
      <c r="S28" s="1956" t="s">
        <v>59</v>
      </c>
    </row>
    <row r="29" spans="1:19" ht="6.75" customHeight="1">
      <c r="A29" s="1289"/>
      <c r="B29" s="1967"/>
      <c r="C29" s="1967" t="s">
        <v>59</v>
      </c>
      <c r="D29" s="1967" t="s">
        <v>59</v>
      </c>
      <c r="E29" s="1967" t="s">
        <v>59</v>
      </c>
      <c r="F29" s="1967" t="s">
        <v>59</v>
      </c>
      <c r="G29" s="1967" t="s">
        <v>59</v>
      </c>
      <c r="H29" s="1967" t="s">
        <v>59</v>
      </c>
      <c r="I29" s="1967" t="s">
        <v>59</v>
      </c>
      <c r="J29" s="1967" t="s">
        <v>59</v>
      </c>
      <c r="K29" s="1967" t="s">
        <v>59</v>
      </c>
      <c r="L29" s="1967" t="s">
        <v>59</v>
      </c>
      <c r="M29" s="1967" t="s">
        <v>59</v>
      </c>
      <c r="N29" s="1967" t="s">
        <v>59</v>
      </c>
      <c r="O29" s="1967" t="s">
        <v>59</v>
      </c>
      <c r="P29" s="1967" t="s">
        <v>59</v>
      </c>
      <c r="Q29" s="1967" t="s">
        <v>59</v>
      </c>
      <c r="R29" s="1967" t="s">
        <v>59</v>
      </c>
      <c r="S29" s="1967" t="s">
        <v>59</v>
      </c>
    </row>
    <row r="30" spans="1:19" ht="5.25" customHeight="1">
      <c r="A30" s="1288"/>
      <c r="B30" s="1968" t="s">
        <v>59</v>
      </c>
      <c r="C30" s="1968" t="s">
        <v>59</v>
      </c>
      <c r="D30" s="1968" t="s">
        <v>59</v>
      </c>
      <c r="E30" s="1968" t="s">
        <v>59</v>
      </c>
      <c r="F30" s="1968" t="s">
        <v>59</v>
      </c>
      <c r="G30" s="1968" t="s">
        <v>59</v>
      </c>
      <c r="H30" s="1968" t="s">
        <v>59</v>
      </c>
      <c r="I30" s="1968" t="s">
        <v>59</v>
      </c>
      <c r="J30" s="1968" t="s">
        <v>59</v>
      </c>
      <c r="K30" s="1968" t="s">
        <v>59</v>
      </c>
      <c r="L30" s="1968" t="s">
        <v>59</v>
      </c>
      <c r="M30" s="1968" t="s">
        <v>59</v>
      </c>
      <c r="N30" s="1968" t="s">
        <v>59</v>
      </c>
      <c r="O30" s="1968" t="s">
        <v>59</v>
      </c>
      <c r="P30" s="1968" t="s">
        <v>59</v>
      </c>
      <c r="Q30" s="1968" t="s">
        <v>59</v>
      </c>
      <c r="R30" s="1968" t="s">
        <v>59</v>
      </c>
      <c r="S30" s="1968" t="s">
        <v>59</v>
      </c>
    </row>
    <row r="31" spans="1:19" ht="28.5" customHeight="1">
      <c r="A31" s="1287"/>
      <c r="B31" s="1969" t="s">
        <v>1310</v>
      </c>
      <c r="C31" s="1970" t="s">
        <v>59</v>
      </c>
      <c r="D31" s="1971" t="s">
        <v>59</v>
      </c>
      <c r="E31" s="1969" t="s">
        <v>1309</v>
      </c>
      <c r="F31" s="1970" t="s">
        <v>59</v>
      </c>
      <c r="G31" s="1971" t="s">
        <v>59</v>
      </c>
      <c r="H31" s="1969" t="s">
        <v>1308</v>
      </c>
      <c r="I31" s="1970" t="s">
        <v>59</v>
      </c>
      <c r="J31" s="1971" t="s">
        <v>59</v>
      </c>
      <c r="K31" s="1969" t="s">
        <v>1307</v>
      </c>
      <c r="L31" s="1970" t="s">
        <v>59</v>
      </c>
      <c r="M31" s="1971" t="s">
        <v>59</v>
      </c>
      <c r="N31" s="1969" t="s">
        <v>1481</v>
      </c>
      <c r="O31" s="1970" t="s">
        <v>59</v>
      </c>
      <c r="P31" s="1971" t="s">
        <v>59</v>
      </c>
      <c r="Q31" s="1972" t="s">
        <v>1306</v>
      </c>
      <c r="R31" s="1973" t="s">
        <v>59</v>
      </c>
      <c r="S31" s="1974" t="s">
        <v>59</v>
      </c>
    </row>
    <row r="32" spans="1:19" ht="10.5" customHeight="1">
      <c r="A32" s="1286"/>
      <c r="B32" s="1975" t="s">
        <v>1305</v>
      </c>
      <c r="C32" s="1976" t="s">
        <v>59</v>
      </c>
      <c r="D32" s="1285"/>
      <c r="E32" s="1975" t="s">
        <v>1305</v>
      </c>
      <c r="F32" s="1976" t="s">
        <v>59</v>
      </c>
      <c r="G32" s="1285"/>
      <c r="H32" s="1975" t="s">
        <v>1305</v>
      </c>
      <c r="I32" s="1976" t="s">
        <v>59</v>
      </c>
      <c r="J32" s="1285"/>
      <c r="K32" s="1975" t="s">
        <v>1305</v>
      </c>
      <c r="L32" s="1976" t="s">
        <v>59</v>
      </c>
      <c r="M32" s="1285"/>
      <c r="N32" s="1975" t="s">
        <v>1305</v>
      </c>
      <c r="O32" s="1976" t="s">
        <v>59</v>
      </c>
      <c r="P32" s="1285"/>
      <c r="Q32" s="1975" t="s">
        <v>1305</v>
      </c>
      <c r="R32" s="1976" t="s">
        <v>59</v>
      </c>
      <c r="S32" s="1285"/>
    </row>
    <row r="33" spans="1:19" ht="10.5" customHeight="1">
      <c r="A33" s="1284"/>
      <c r="B33" s="1283">
        <v>2020</v>
      </c>
      <c r="C33" s="1282">
        <v>2019</v>
      </c>
      <c r="D33" s="1281" t="s">
        <v>1304</v>
      </c>
      <c r="E33" s="1283">
        <v>2020</v>
      </c>
      <c r="F33" s="1282">
        <v>2019</v>
      </c>
      <c r="G33" s="1281" t="s">
        <v>1304</v>
      </c>
      <c r="H33" s="1283">
        <v>2020</v>
      </c>
      <c r="I33" s="1282">
        <v>2019</v>
      </c>
      <c r="J33" s="1281" t="s">
        <v>1304</v>
      </c>
      <c r="K33" s="1283">
        <v>2020</v>
      </c>
      <c r="L33" s="1282">
        <v>2019</v>
      </c>
      <c r="M33" s="1281" t="s">
        <v>1304</v>
      </c>
      <c r="N33" s="1283">
        <v>2020</v>
      </c>
      <c r="O33" s="1282">
        <v>2019</v>
      </c>
      <c r="P33" s="1281" t="s">
        <v>1304</v>
      </c>
      <c r="Q33" s="1283">
        <v>2020</v>
      </c>
      <c r="R33" s="1282">
        <v>2019</v>
      </c>
      <c r="S33" s="1281" t="s">
        <v>1303</v>
      </c>
    </row>
    <row r="34" spans="1:19" ht="10.5" customHeight="1">
      <c r="A34" s="1280" t="s">
        <v>1302</v>
      </c>
      <c r="B34" s="1279"/>
      <c r="C34" s="1278"/>
      <c r="D34" s="1277"/>
      <c r="E34" s="1279"/>
      <c r="F34" s="1278"/>
      <c r="G34" s="1277"/>
      <c r="H34" s="1279"/>
      <c r="I34" s="1278"/>
      <c r="J34" s="1277"/>
      <c r="K34" s="1279"/>
      <c r="L34" s="1278"/>
      <c r="M34" s="1277"/>
      <c r="N34" s="1279"/>
      <c r="O34" s="1278"/>
      <c r="P34" s="1277"/>
      <c r="Q34" s="1279"/>
      <c r="R34" s="1278"/>
      <c r="S34" s="1277"/>
    </row>
    <row r="35" spans="1:19" ht="10.8" customHeight="1">
      <c r="A35" s="1276" t="s">
        <v>1301</v>
      </c>
      <c r="B35" s="1275">
        <v>1017</v>
      </c>
      <c r="C35" s="1257">
        <v>1043</v>
      </c>
      <c r="D35" s="1272" t="s">
        <v>835</v>
      </c>
      <c r="E35" s="1273">
        <v>685</v>
      </c>
      <c r="F35" s="1257">
        <v>680</v>
      </c>
      <c r="G35" s="1272" t="s">
        <v>836</v>
      </c>
      <c r="H35" s="1273">
        <v>428</v>
      </c>
      <c r="I35" s="1257">
        <v>422</v>
      </c>
      <c r="J35" s="1272" t="s">
        <v>836</v>
      </c>
      <c r="K35" s="1273">
        <v>34</v>
      </c>
      <c r="L35" s="1257">
        <v>27</v>
      </c>
      <c r="M35" s="1274" t="s">
        <v>1300</v>
      </c>
      <c r="N35" s="1273">
        <v>36</v>
      </c>
      <c r="O35" s="1257">
        <v>-45</v>
      </c>
      <c r="P35" s="1274" t="s">
        <v>833</v>
      </c>
      <c r="Q35" s="1273">
        <v>2200</v>
      </c>
      <c r="R35" s="1257">
        <v>2127</v>
      </c>
      <c r="S35" s="1272" t="s">
        <v>839</v>
      </c>
    </row>
    <row r="36" spans="1:19" ht="10.8" customHeight="1">
      <c r="A36" s="1271" t="s">
        <v>1299</v>
      </c>
      <c r="B36" s="1242">
        <v>559</v>
      </c>
      <c r="C36" s="1264">
        <v>579</v>
      </c>
      <c r="D36" s="1240" t="s">
        <v>842</v>
      </c>
      <c r="E36" s="1265">
        <v>283</v>
      </c>
      <c r="F36" s="1264">
        <v>282</v>
      </c>
      <c r="G36" s="1240" t="s">
        <v>833</v>
      </c>
      <c r="H36" s="1265">
        <v>219</v>
      </c>
      <c r="I36" s="1264">
        <v>230</v>
      </c>
      <c r="J36" s="1240" t="s">
        <v>837</v>
      </c>
      <c r="K36" s="1265">
        <v>389</v>
      </c>
      <c r="L36" s="1264">
        <v>378</v>
      </c>
      <c r="M36" s="1240" t="s">
        <v>839</v>
      </c>
      <c r="N36" s="1265">
        <v>-12</v>
      </c>
      <c r="O36" s="1264">
        <v>11</v>
      </c>
      <c r="P36" s="1240" t="s">
        <v>833</v>
      </c>
      <c r="Q36" s="1265">
        <v>1438</v>
      </c>
      <c r="R36" s="1264">
        <v>1480</v>
      </c>
      <c r="S36" s="1244" t="s">
        <v>842</v>
      </c>
    </row>
    <row r="37" spans="1:19" ht="10.8" customHeight="1">
      <c r="A37" s="1271" t="s">
        <v>1298</v>
      </c>
      <c r="B37" s="1242">
        <v>58</v>
      </c>
      <c r="C37" s="1264">
        <v>104</v>
      </c>
      <c r="D37" s="1240" t="s">
        <v>1297</v>
      </c>
      <c r="E37" s="1265">
        <v>142</v>
      </c>
      <c r="F37" s="1264">
        <v>90</v>
      </c>
      <c r="G37" s="1240"/>
      <c r="H37" s="1265">
        <v>223</v>
      </c>
      <c r="I37" s="1264">
        <v>134</v>
      </c>
      <c r="J37" s="1240"/>
      <c r="K37" s="1265">
        <v>58</v>
      </c>
      <c r="L37" s="1264">
        <v>62</v>
      </c>
      <c r="M37" s="1240"/>
      <c r="N37" s="1265">
        <v>-54</v>
      </c>
      <c r="O37" s="1264">
        <v>157</v>
      </c>
      <c r="P37" s="1240"/>
      <c r="Q37" s="1265">
        <v>427</v>
      </c>
      <c r="R37" s="1264">
        <v>547</v>
      </c>
      <c r="S37" s="1244"/>
    </row>
    <row r="38" spans="1:19" ht="10.8" customHeight="1">
      <c r="A38" s="1266" t="s">
        <v>1296</v>
      </c>
      <c r="B38" s="1242">
        <v>3</v>
      </c>
      <c r="C38" s="1264">
        <v>-1</v>
      </c>
      <c r="D38" s="1240" t="s">
        <v>833</v>
      </c>
      <c r="E38" s="1265">
        <v>11</v>
      </c>
      <c r="F38" s="1264">
        <v>11</v>
      </c>
      <c r="G38" s="1240"/>
      <c r="H38" s="1265" t="s">
        <v>1311</v>
      </c>
      <c r="I38" s="1264">
        <v>1</v>
      </c>
      <c r="J38" s="1240"/>
      <c r="K38" s="1265">
        <v>4</v>
      </c>
      <c r="L38" s="1264">
        <v>23</v>
      </c>
      <c r="M38" s="1240"/>
      <c r="N38" s="1265">
        <v>10</v>
      </c>
      <c r="O38" s="1264">
        <v>68</v>
      </c>
      <c r="P38" s="1240"/>
      <c r="Q38" s="1265">
        <v>28</v>
      </c>
      <c r="R38" s="1264">
        <v>102</v>
      </c>
      <c r="S38" s="1244"/>
    </row>
    <row r="39" spans="1:19" ht="10.8" customHeight="1">
      <c r="A39" s="1270" t="s">
        <v>1295</v>
      </c>
      <c r="B39" s="1269">
        <v>1637</v>
      </c>
      <c r="C39" s="1268">
        <v>1725</v>
      </c>
      <c r="D39" s="1267" t="s">
        <v>837</v>
      </c>
      <c r="E39" s="1269">
        <v>1121</v>
      </c>
      <c r="F39" s="1268">
        <v>1063</v>
      </c>
      <c r="G39" s="1267" t="s">
        <v>974</v>
      </c>
      <c r="H39" s="1269">
        <v>870</v>
      </c>
      <c r="I39" s="1268">
        <v>787</v>
      </c>
      <c r="J39" s="1267" t="s">
        <v>979</v>
      </c>
      <c r="K39" s="1269">
        <v>485</v>
      </c>
      <c r="L39" s="1268">
        <v>490</v>
      </c>
      <c r="M39" s="1267" t="s">
        <v>840</v>
      </c>
      <c r="N39" s="1269">
        <v>-20</v>
      </c>
      <c r="O39" s="1268">
        <v>191</v>
      </c>
      <c r="P39" s="1267" t="s">
        <v>833</v>
      </c>
      <c r="Q39" s="1269">
        <v>4093</v>
      </c>
      <c r="R39" s="1268">
        <v>4256</v>
      </c>
      <c r="S39" s="1267" t="s">
        <v>978</v>
      </c>
    </row>
    <row r="40" spans="1:19" ht="10.8" customHeight="1">
      <c r="A40" s="1270" t="s">
        <v>1294</v>
      </c>
      <c r="B40" s="1269">
        <v>-921</v>
      </c>
      <c r="C40" s="1268">
        <v>-1002</v>
      </c>
      <c r="D40" s="1267" t="s">
        <v>1201</v>
      </c>
      <c r="E40" s="1269">
        <v>-554</v>
      </c>
      <c r="F40" s="1268">
        <v>-585</v>
      </c>
      <c r="G40" s="1267" t="s">
        <v>837</v>
      </c>
      <c r="H40" s="1269">
        <v>-464</v>
      </c>
      <c r="I40" s="1268">
        <v>-531</v>
      </c>
      <c r="J40" s="1267" t="s">
        <v>834</v>
      </c>
      <c r="K40" s="1269">
        <v>-250</v>
      </c>
      <c r="L40" s="1268">
        <v>-285</v>
      </c>
      <c r="M40" s="1267" t="s">
        <v>990</v>
      </c>
      <c r="N40" s="1269">
        <v>-147</v>
      </c>
      <c r="O40" s="1268">
        <v>-229</v>
      </c>
      <c r="P40" s="1267" t="s">
        <v>1205</v>
      </c>
      <c r="Q40" s="1269">
        <v>-2336</v>
      </c>
      <c r="R40" s="1268">
        <v>-2632</v>
      </c>
      <c r="S40" s="1267" t="s">
        <v>827</v>
      </c>
    </row>
    <row r="41" spans="1:19" ht="10.8" customHeight="1">
      <c r="A41" s="1266" t="s">
        <v>1293</v>
      </c>
      <c r="B41" s="1242">
        <v>-265</v>
      </c>
      <c r="C41" s="1264">
        <v>-74</v>
      </c>
      <c r="D41" s="1240"/>
      <c r="E41" s="1265">
        <v>-299</v>
      </c>
      <c r="F41" s="1264">
        <v>-63</v>
      </c>
      <c r="G41" s="1240"/>
      <c r="H41" s="1265">
        <v>-281</v>
      </c>
      <c r="I41" s="1264">
        <v>32</v>
      </c>
      <c r="J41" s="1240"/>
      <c r="K41" s="1265">
        <v>-2</v>
      </c>
      <c r="L41" s="1264">
        <v>-2</v>
      </c>
      <c r="M41" s="1240"/>
      <c r="N41" s="1265">
        <v>-5</v>
      </c>
      <c r="O41" s="1264">
        <v>4</v>
      </c>
      <c r="P41" s="1240"/>
      <c r="Q41" s="1265">
        <v>-852</v>
      </c>
      <c r="R41" s="1264">
        <v>-103</v>
      </c>
      <c r="S41" s="1237" t="s">
        <v>1282</v>
      </c>
    </row>
    <row r="42" spans="1:19" ht="10.8" customHeight="1">
      <c r="A42" s="1263" t="s">
        <v>1292</v>
      </c>
      <c r="B42" s="1262">
        <v>451</v>
      </c>
      <c r="C42" s="1261">
        <v>649</v>
      </c>
      <c r="D42" s="1260" t="s">
        <v>1291</v>
      </c>
      <c r="E42" s="1262">
        <v>268</v>
      </c>
      <c r="F42" s="1261">
        <v>415</v>
      </c>
      <c r="G42" s="1260" t="s">
        <v>1290</v>
      </c>
      <c r="H42" s="1262">
        <v>125</v>
      </c>
      <c r="I42" s="1261">
        <v>288</v>
      </c>
      <c r="J42" s="1260" t="s">
        <v>1289</v>
      </c>
      <c r="K42" s="1262">
        <v>233</v>
      </c>
      <c r="L42" s="1261">
        <v>203</v>
      </c>
      <c r="M42" s="1260" t="s">
        <v>985</v>
      </c>
      <c r="N42" s="1262">
        <v>-172</v>
      </c>
      <c r="O42" s="1261">
        <v>-34</v>
      </c>
      <c r="P42" s="1260" t="s">
        <v>833</v>
      </c>
      <c r="Q42" s="1262">
        <v>905</v>
      </c>
      <c r="R42" s="1261">
        <v>1521</v>
      </c>
      <c r="S42" s="1260" t="s">
        <v>1288</v>
      </c>
    </row>
    <row r="43" spans="1:19" ht="10.8" customHeight="1">
      <c r="A43" s="1259" t="s">
        <v>1287</v>
      </c>
      <c r="B43" s="1258">
        <v>56</v>
      </c>
      <c r="C43" s="1257">
        <v>58</v>
      </c>
      <c r="D43" s="1256"/>
      <c r="E43" s="1255">
        <v>49</v>
      </c>
      <c r="F43" s="1254">
        <v>55</v>
      </c>
      <c r="G43" s="1256"/>
      <c r="H43" s="1255">
        <v>53</v>
      </c>
      <c r="I43" s="1254">
        <v>67</v>
      </c>
      <c r="J43" s="1256"/>
      <c r="K43" s="1255">
        <v>51.546391752577314</v>
      </c>
      <c r="L43" s="1254">
        <v>58.163265306122447</v>
      </c>
      <c r="M43" s="1256"/>
      <c r="N43" s="1255"/>
      <c r="O43" s="1254"/>
      <c r="P43" s="1256"/>
      <c r="Q43" s="1255">
        <v>57.073051551429266</v>
      </c>
      <c r="R43" s="1254">
        <v>61.842105263157897</v>
      </c>
      <c r="S43" s="1253"/>
    </row>
    <row r="44" spans="1:19" ht="10.8" customHeight="1">
      <c r="A44" s="1252" t="s">
        <v>1286</v>
      </c>
      <c r="B44" s="1251">
        <v>8.7870580120597808</v>
      </c>
      <c r="C44" s="1247">
        <v>11</v>
      </c>
      <c r="D44" s="1240"/>
      <c r="E44" s="1251">
        <v>6</v>
      </c>
      <c r="F44" s="1247">
        <v>10</v>
      </c>
      <c r="G44" s="1240"/>
      <c r="H44" s="1248">
        <v>2.5</v>
      </c>
      <c r="I44" s="1247">
        <v>5.4</v>
      </c>
      <c r="J44" s="1240"/>
      <c r="K44" s="1250">
        <v>23.105169476158235</v>
      </c>
      <c r="L44" s="1249">
        <v>18</v>
      </c>
      <c r="M44" s="1240"/>
      <c r="N44" s="1248"/>
      <c r="O44" s="1247"/>
      <c r="P44" s="1240"/>
      <c r="Q44" s="1246" t="s">
        <v>1480</v>
      </c>
      <c r="R44" s="1245" t="s">
        <v>1285</v>
      </c>
      <c r="S44" s="1244"/>
    </row>
    <row r="45" spans="1:19" ht="10.8" customHeight="1">
      <c r="A45" s="1243" t="s">
        <v>1284</v>
      </c>
      <c r="B45" s="1239">
        <v>7424</v>
      </c>
      <c r="C45" s="1238">
        <v>9153</v>
      </c>
      <c r="D45" s="1240" t="s">
        <v>1317</v>
      </c>
      <c r="E45" s="1239">
        <v>6346</v>
      </c>
      <c r="F45" s="1238">
        <v>6771</v>
      </c>
      <c r="G45" s="1240" t="s">
        <v>830</v>
      </c>
      <c r="H45" s="1239">
        <v>7207</v>
      </c>
      <c r="I45" s="1238">
        <v>8082</v>
      </c>
      <c r="J45" s="1240" t="s">
        <v>827</v>
      </c>
      <c r="K45" s="1239">
        <v>1446</v>
      </c>
      <c r="L45" s="1238">
        <v>1724</v>
      </c>
      <c r="M45" s="1240" t="s">
        <v>1210</v>
      </c>
      <c r="N45" s="1239">
        <v>1729</v>
      </c>
      <c r="O45" s="1238">
        <v>2104</v>
      </c>
      <c r="P45" s="1240" t="s">
        <v>1479</v>
      </c>
      <c r="Q45" s="1242">
        <v>24205</v>
      </c>
      <c r="R45" s="1238">
        <v>27834</v>
      </c>
      <c r="S45" s="1237" t="s">
        <v>834</v>
      </c>
    </row>
    <row r="46" spans="1:19" ht="10.8" customHeight="1">
      <c r="A46" s="1243" t="s">
        <v>1283</v>
      </c>
      <c r="B46" s="1239">
        <v>45695</v>
      </c>
      <c r="C46" s="1238">
        <v>45415</v>
      </c>
      <c r="D46" s="1240" t="s">
        <v>836</v>
      </c>
      <c r="E46" s="1239">
        <v>41375</v>
      </c>
      <c r="F46" s="1238">
        <v>45840</v>
      </c>
      <c r="G46" s="1240" t="s">
        <v>838</v>
      </c>
      <c r="H46" s="1239">
        <v>47863</v>
      </c>
      <c r="I46" s="1238">
        <v>48117</v>
      </c>
      <c r="J46" s="1240" t="s">
        <v>840</v>
      </c>
      <c r="K46" s="1239">
        <v>5587</v>
      </c>
      <c r="L46" s="1238">
        <v>5542</v>
      </c>
      <c r="M46" s="1240" t="s">
        <v>836</v>
      </c>
      <c r="N46" s="1242">
        <v>14080</v>
      </c>
      <c r="O46" s="1238">
        <v>14815</v>
      </c>
      <c r="P46" s="1240" t="s">
        <v>837</v>
      </c>
      <c r="Q46" s="1242">
        <v>154600</v>
      </c>
      <c r="R46" s="1238">
        <v>159729</v>
      </c>
      <c r="S46" s="1237" t="s">
        <v>842</v>
      </c>
    </row>
    <row r="47" spans="1:19" ht="10.8" customHeight="1">
      <c r="A47" s="1241" t="s">
        <v>1281</v>
      </c>
      <c r="B47" s="1239">
        <v>7227</v>
      </c>
      <c r="C47" s="1238">
        <v>7950</v>
      </c>
      <c r="D47" s="1240" t="s">
        <v>828</v>
      </c>
      <c r="E47" s="1239">
        <v>4438</v>
      </c>
      <c r="F47" s="1238">
        <v>4468</v>
      </c>
      <c r="G47" s="1240" t="s">
        <v>840</v>
      </c>
      <c r="H47" s="1239">
        <v>1623</v>
      </c>
      <c r="I47" s="1238">
        <v>1856</v>
      </c>
      <c r="J47" s="1240" t="s">
        <v>834</v>
      </c>
      <c r="K47" s="1239">
        <v>2717</v>
      </c>
      <c r="L47" s="1238">
        <v>2798</v>
      </c>
      <c r="M47" s="1240" t="s">
        <v>842</v>
      </c>
      <c r="N47" s="1239">
        <v>11949</v>
      </c>
      <c r="O47" s="1238">
        <v>12478</v>
      </c>
      <c r="P47" s="1240" t="s">
        <v>978</v>
      </c>
      <c r="Q47" s="1239">
        <v>27954</v>
      </c>
      <c r="R47" s="1238">
        <v>29550</v>
      </c>
      <c r="S47" s="1237" t="s">
        <v>837</v>
      </c>
    </row>
    <row r="48" spans="1:19" ht="10.8" customHeight="1">
      <c r="A48" s="1236" t="s">
        <v>1280</v>
      </c>
      <c r="B48" s="1234"/>
      <c r="C48" s="1233"/>
      <c r="D48" s="1235"/>
      <c r="E48" s="1234"/>
      <c r="F48" s="1233"/>
      <c r="G48" s="1235"/>
      <c r="H48" s="1234"/>
      <c r="I48" s="1233"/>
      <c r="J48" s="1235"/>
      <c r="K48" s="1234"/>
      <c r="L48" s="1233"/>
      <c r="M48" s="1235"/>
      <c r="N48" s="1234"/>
      <c r="O48" s="1233"/>
      <c r="P48" s="1235"/>
      <c r="Q48" s="1234"/>
      <c r="R48" s="1233"/>
      <c r="S48" s="1232"/>
    </row>
    <row r="49" spans="1:19" ht="10.8" customHeight="1">
      <c r="A49" s="1231" t="s">
        <v>1279</v>
      </c>
      <c r="B49" s="1230">
        <v>155.9</v>
      </c>
      <c r="C49" s="1229">
        <v>153.4</v>
      </c>
      <c r="D49" s="1228" t="s">
        <v>981</v>
      </c>
      <c r="E49" s="1230">
        <v>85.4</v>
      </c>
      <c r="F49" s="1229">
        <v>83.8</v>
      </c>
      <c r="G49" s="1228" t="s">
        <v>981</v>
      </c>
      <c r="H49" s="1230">
        <v>77.3</v>
      </c>
      <c r="I49" s="1229">
        <v>77.099999999999994</v>
      </c>
      <c r="J49" s="1228" t="s">
        <v>833</v>
      </c>
      <c r="K49" s="1230">
        <v>8.8000000000000007</v>
      </c>
      <c r="L49" s="1229">
        <v>8</v>
      </c>
      <c r="M49" s="1228" t="s">
        <v>975</v>
      </c>
      <c r="N49" s="1230">
        <v>0.29999999999995453</v>
      </c>
      <c r="O49" s="1229">
        <v>1.5000000000000568</v>
      </c>
      <c r="P49" s="1228" t="s">
        <v>1278</v>
      </c>
      <c r="Q49" s="1230">
        <v>327.7</v>
      </c>
      <c r="R49" s="1229">
        <v>323.8</v>
      </c>
      <c r="S49" s="1228" t="s">
        <v>836</v>
      </c>
    </row>
    <row r="50" spans="1:19" ht="10.8" customHeight="1">
      <c r="A50" s="1227" t="s">
        <v>1277</v>
      </c>
      <c r="B50" s="1226">
        <v>80.5</v>
      </c>
      <c r="C50" s="1225">
        <v>77.2</v>
      </c>
      <c r="D50" s="1224" t="s">
        <v>829</v>
      </c>
      <c r="E50" s="1226">
        <v>46.5</v>
      </c>
      <c r="F50" s="1225">
        <v>41.1</v>
      </c>
      <c r="G50" s="1224" t="s">
        <v>831</v>
      </c>
      <c r="H50" s="1226">
        <v>52</v>
      </c>
      <c r="I50" s="1225">
        <v>46.8</v>
      </c>
      <c r="J50" s="1224" t="s">
        <v>979</v>
      </c>
      <c r="K50" s="1226">
        <v>10.8</v>
      </c>
      <c r="L50" s="1225">
        <v>10.5</v>
      </c>
      <c r="M50" s="1224" t="s">
        <v>839</v>
      </c>
      <c r="N50" s="1226">
        <v>-1.3000000000000114</v>
      </c>
      <c r="O50" s="1225">
        <v>0.89999999999997726</v>
      </c>
      <c r="P50" s="1224" t="s">
        <v>833</v>
      </c>
      <c r="Q50" s="1226">
        <v>188.5</v>
      </c>
      <c r="R50" s="1225">
        <v>176.5</v>
      </c>
      <c r="S50" s="1224" t="s">
        <v>977</v>
      </c>
    </row>
    <row r="51" spans="1:19" ht="10.5" customHeight="1">
      <c r="A51" s="1964" t="s">
        <v>1276</v>
      </c>
      <c r="B51" s="1965" t="s">
        <v>59</v>
      </c>
      <c r="C51" s="1965" t="s">
        <v>59</v>
      </c>
      <c r="D51" s="1965" t="s">
        <v>59</v>
      </c>
      <c r="E51" s="1965" t="s">
        <v>59</v>
      </c>
      <c r="F51" s="1965" t="s">
        <v>59</v>
      </c>
      <c r="G51" s="1965" t="s">
        <v>59</v>
      </c>
      <c r="H51" s="1965" t="s">
        <v>59</v>
      </c>
      <c r="I51" s="1965" t="s">
        <v>59</v>
      </c>
      <c r="J51" s="1965" t="s">
        <v>59</v>
      </c>
      <c r="K51" s="1965" t="s">
        <v>59</v>
      </c>
      <c r="L51" s="1965" t="s">
        <v>59</v>
      </c>
      <c r="M51" s="1965" t="s">
        <v>59</v>
      </c>
      <c r="N51" s="1965" t="s">
        <v>59</v>
      </c>
      <c r="O51" s="1965" t="s">
        <v>59</v>
      </c>
      <c r="P51" s="1965" t="s">
        <v>59</v>
      </c>
      <c r="Q51" s="1965" t="s">
        <v>59</v>
      </c>
      <c r="R51" s="1965" t="s">
        <v>59</v>
      </c>
      <c r="S51" s="1965" t="s">
        <v>59</v>
      </c>
    </row>
    <row r="52" spans="1:19" ht="9" customHeight="1">
      <c r="A52" s="1966"/>
      <c r="B52" s="1966" t="s">
        <v>59</v>
      </c>
      <c r="C52" s="1966" t="s">
        <v>59</v>
      </c>
      <c r="D52" s="1966" t="s">
        <v>59</v>
      </c>
      <c r="E52" s="1966" t="s">
        <v>59</v>
      </c>
      <c r="F52" s="1966" t="s">
        <v>59</v>
      </c>
      <c r="G52" s="1966" t="s">
        <v>59</v>
      </c>
      <c r="H52" s="1966" t="s">
        <v>59</v>
      </c>
      <c r="I52" s="1966" t="s">
        <v>59</v>
      </c>
      <c r="J52" s="1966" t="s">
        <v>59</v>
      </c>
      <c r="K52" s="1966" t="s">
        <v>59</v>
      </c>
      <c r="L52" s="1966" t="s">
        <v>59</v>
      </c>
      <c r="M52" s="1966" t="s">
        <v>59</v>
      </c>
      <c r="N52" s="1966" t="s">
        <v>59</v>
      </c>
      <c r="O52" s="1966" t="s">
        <v>59</v>
      </c>
      <c r="P52" s="1966" t="s">
        <v>59</v>
      </c>
      <c r="Q52" s="1966" t="s">
        <v>59</v>
      </c>
      <c r="R52" s="1966" t="s">
        <v>59</v>
      </c>
      <c r="S52" s="1966" t="s">
        <v>59</v>
      </c>
    </row>
    <row r="53" spans="1:19" ht="9" customHeight="1">
      <c r="A53" s="1955"/>
      <c r="B53" s="1955" t="s">
        <v>59</v>
      </c>
      <c r="C53" s="1955" t="s">
        <v>59</v>
      </c>
      <c r="D53" s="1955" t="s">
        <v>59</v>
      </c>
      <c r="E53" s="1955" t="s">
        <v>59</v>
      </c>
      <c r="F53" s="1955" t="s">
        <v>59</v>
      </c>
      <c r="G53" s="1955" t="s">
        <v>59</v>
      </c>
      <c r="H53" s="1955" t="s">
        <v>59</v>
      </c>
      <c r="I53" s="1955" t="s">
        <v>59</v>
      </c>
      <c r="J53" s="1955" t="s">
        <v>59</v>
      </c>
      <c r="K53" s="1955" t="s">
        <v>59</v>
      </c>
      <c r="L53" s="1955" t="s">
        <v>59</v>
      </c>
      <c r="M53" s="1955" t="s">
        <v>59</v>
      </c>
      <c r="N53" s="1955" t="s">
        <v>59</v>
      </c>
      <c r="O53" s="1955" t="s">
        <v>59</v>
      </c>
      <c r="P53" s="1955" t="s">
        <v>59</v>
      </c>
      <c r="Q53" s="1955" t="s">
        <v>59</v>
      </c>
      <c r="R53" s="1955" t="s">
        <v>59</v>
      </c>
      <c r="S53" s="1955" t="s">
        <v>59</v>
      </c>
    </row>
  </sheetData>
  <mergeCells count="29">
    <mergeCell ref="A51:S51"/>
    <mergeCell ref="A52:S52"/>
    <mergeCell ref="A53:S53"/>
    <mergeCell ref="B32:C32"/>
    <mergeCell ref="E32:F32"/>
    <mergeCell ref="H32:I32"/>
    <mergeCell ref="K32:L32"/>
    <mergeCell ref="N32:O32"/>
    <mergeCell ref="Q32:R32"/>
    <mergeCell ref="B29:S30"/>
    <mergeCell ref="B31:D31"/>
    <mergeCell ref="E31:G31"/>
    <mergeCell ref="H31:J31"/>
    <mergeCell ref="K31:M31"/>
    <mergeCell ref="N31:P31"/>
    <mergeCell ref="Q31:S31"/>
    <mergeCell ref="A25:S25"/>
    <mergeCell ref="A26:S26"/>
    <mergeCell ref="A27:S27"/>
    <mergeCell ref="A28:S28"/>
    <mergeCell ref="A1:S1"/>
    <mergeCell ref="B3:D3"/>
    <mergeCell ref="E3:G3"/>
    <mergeCell ref="H3:J3"/>
    <mergeCell ref="K3:M3"/>
    <mergeCell ref="N3:P3"/>
    <mergeCell ref="Q3:S3"/>
    <mergeCell ref="A23:S23"/>
    <mergeCell ref="A24:S24"/>
  </mergeCells>
  <pageMargins left="0.70866141732283472" right="0.70866141732283472" top="0.74803149606299213" bottom="0.74803149606299213" header="0.31496062992125984" footer="0.31496062992125984"/>
  <pageSetup paperSize="9" scale="70" fitToWidth="0" fitToHeight="0" orientation="portrait" r:id="rId1"/>
  <ignoredErrors>
    <ignoredError sqref="A5:S50"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2E9AC-AAA1-4D13-A0E8-9A252701EA87}">
  <sheetPr>
    <tabColor theme="6" tint="0.59999389629810485"/>
  </sheetPr>
  <dimension ref="A1:N330"/>
  <sheetViews>
    <sheetView view="pageBreakPreview" topLeftCell="A28" zoomScale="120" zoomScaleNormal="100" zoomScaleSheetLayoutView="120" workbookViewId="0">
      <selection activeCell="C5" sqref="C5"/>
    </sheetView>
  </sheetViews>
  <sheetFormatPr defaultColWidth="9.109375" defaultRowHeight="10.199999999999999"/>
  <cols>
    <col min="1" max="1" width="28.6640625" style="364" customWidth="1"/>
    <col min="2" max="6" width="10.109375" style="364" customWidth="1"/>
    <col min="7" max="7" width="10.44140625" style="364" customWidth="1"/>
    <col min="8" max="10" width="6.5546875" style="364" customWidth="1"/>
    <col min="11" max="11" width="2.109375" style="364" customWidth="1"/>
    <col min="12" max="12" width="2.5546875" style="364" customWidth="1"/>
    <col min="13" max="13" width="3.6640625" style="364" customWidth="1"/>
    <col min="14" max="16384" width="9.109375" style="364"/>
  </cols>
  <sheetData>
    <row r="1" spans="1:13" ht="13.5" customHeight="1">
      <c r="A1" s="1891" t="s">
        <v>1583</v>
      </c>
      <c r="G1" s="114"/>
    </row>
    <row r="2" spans="1:13" ht="13.5" customHeight="1">
      <c r="A2" s="113"/>
    </row>
    <row r="3" spans="1:13" ht="13.5" customHeight="1" thickBot="1">
      <c r="A3" s="111" t="s">
        <v>132</v>
      </c>
      <c r="B3" s="456" t="s">
        <v>1401</v>
      </c>
      <c r="C3" s="456" t="s">
        <v>1121</v>
      </c>
      <c r="D3" s="456" t="s">
        <v>1029</v>
      </c>
      <c r="E3" s="456" t="s">
        <v>963</v>
      </c>
      <c r="F3" s="456" t="s">
        <v>796</v>
      </c>
      <c r="G3" s="457" t="s">
        <v>1400</v>
      </c>
    </row>
    <row r="4" spans="1:13" ht="13.5" customHeight="1">
      <c r="A4" s="110" t="s">
        <v>228</v>
      </c>
      <c r="B4" s="458">
        <v>1109</v>
      </c>
      <c r="C4" s="458">
        <v>1108</v>
      </c>
      <c r="D4" s="458">
        <v>1083</v>
      </c>
      <c r="E4" s="458">
        <v>1071</v>
      </c>
      <c r="F4" s="458">
        <v>1056</v>
      </c>
      <c r="G4" s="458">
        <v>2127</v>
      </c>
    </row>
    <row r="5" spans="1:13" ht="13.5" customHeight="1">
      <c r="A5" s="110" t="s">
        <v>227</v>
      </c>
      <c r="B5" s="459">
        <v>-16.7</v>
      </c>
      <c r="C5" s="459">
        <v>28</v>
      </c>
      <c r="D5" s="459">
        <v>-2.8002057472533686</v>
      </c>
      <c r="E5" s="459">
        <v>-1.0347423374705462</v>
      </c>
      <c r="F5" s="459">
        <v>-31.210724815816853</v>
      </c>
      <c r="G5" s="459">
        <v>3.8500000000000085</v>
      </c>
      <c r="H5" s="740"/>
      <c r="I5" s="740"/>
      <c r="J5" s="223"/>
      <c r="K5" s="739"/>
      <c r="L5" s="739"/>
      <c r="M5" s="739"/>
    </row>
    <row r="6" spans="1:13" ht="13.5" customHeight="1">
      <c r="A6" s="366" t="s">
        <v>226</v>
      </c>
      <c r="B6" s="729">
        <v>-8</v>
      </c>
      <c r="C6" s="729">
        <v>5</v>
      </c>
      <c r="D6" s="729">
        <v>-8</v>
      </c>
      <c r="E6" s="729">
        <v>-9</v>
      </c>
      <c r="F6" s="729">
        <v>-35</v>
      </c>
      <c r="G6" s="729">
        <v>-69</v>
      </c>
      <c r="H6" s="223"/>
      <c r="I6" s="223"/>
      <c r="J6" s="223"/>
      <c r="K6" s="739"/>
      <c r="L6" s="739"/>
      <c r="M6" s="739"/>
    </row>
    <row r="7" spans="1:13" ht="13.5" customHeight="1">
      <c r="A7" s="366" t="s">
        <v>225</v>
      </c>
      <c r="B7" s="729">
        <v>-31</v>
      </c>
      <c r="C7" s="729">
        <v>22</v>
      </c>
      <c r="D7" s="729">
        <v>-12</v>
      </c>
      <c r="E7" s="729">
        <v>3</v>
      </c>
      <c r="F7" s="729">
        <v>4</v>
      </c>
      <c r="G7" s="729">
        <v>2</v>
      </c>
      <c r="H7" s="733"/>
      <c r="I7" s="733"/>
      <c r="J7" s="733"/>
      <c r="K7" s="738"/>
      <c r="L7" s="738"/>
      <c r="M7" s="737"/>
    </row>
    <row r="8" spans="1:13" ht="13.5" customHeight="1">
      <c r="A8" s="366" t="s">
        <v>1122</v>
      </c>
      <c r="B8" s="729">
        <v>22.3</v>
      </c>
      <c r="C8" s="729">
        <v>0.99999999999999989</v>
      </c>
      <c r="D8" s="729">
        <v>17.199794252746631</v>
      </c>
      <c r="E8" s="729">
        <v>4.9652576625294538</v>
      </c>
      <c r="F8" s="729">
        <v>-0.21072481581685176</v>
      </c>
      <c r="G8" s="729">
        <v>70.850000000000009</v>
      </c>
      <c r="H8" s="733"/>
      <c r="I8" s="733"/>
      <c r="J8" s="733"/>
      <c r="K8" s="738"/>
      <c r="L8" s="738"/>
      <c r="M8" s="737"/>
    </row>
    <row r="9" spans="1:13" ht="13.5" customHeight="1">
      <c r="A9" s="110" t="s">
        <v>224</v>
      </c>
      <c r="B9" s="459">
        <v>18</v>
      </c>
      <c r="C9" s="459">
        <v>9</v>
      </c>
      <c r="D9" s="459">
        <v>13</v>
      </c>
      <c r="E9" s="459">
        <v>9</v>
      </c>
      <c r="F9" s="459">
        <v>27</v>
      </c>
      <c r="G9" s="459">
        <v>94</v>
      </c>
      <c r="H9" s="733"/>
      <c r="I9" s="733"/>
      <c r="J9" s="733"/>
      <c r="K9" s="705"/>
      <c r="L9" s="705"/>
      <c r="M9" s="736"/>
    </row>
    <row r="10" spans="1:13" ht="13.5" customHeight="1">
      <c r="A10" s="366" t="s">
        <v>223</v>
      </c>
      <c r="B10" s="729">
        <v>22</v>
      </c>
      <c r="C10" s="729">
        <v>8</v>
      </c>
      <c r="D10" s="729">
        <v>13</v>
      </c>
      <c r="E10" s="729">
        <v>10</v>
      </c>
      <c r="F10" s="729">
        <v>28</v>
      </c>
      <c r="G10" s="729">
        <v>105</v>
      </c>
      <c r="H10" s="733"/>
      <c r="I10" s="733"/>
      <c r="J10" s="733"/>
      <c r="K10" s="735"/>
      <c r="L10" s="735"/>
      <c r="M10" s="734"/>
    </row>
    <row r="11" spans="1:13" ht="13.5" customHeight="1">
      <c r="A11" s="366" t="s">
        <v>222</v>
      </c>
      <c r="B11" s="729">
        <v>-4</v>
      </c>
      <c r="C11" s="729">
        <v>1</v>
      </c>
      <c r="D11" s="729">
        <v>0</v>
      </c>
      <c r="E11" s="729">
        <v>-1</v>
      </c>
      <c r="F11" s="729">
        <v>-1</v>
      </c>
      <c r="G11" s="729">
        <v>-11</v>
      </c>
      <c r="H11" s="733"/>
      <c r="I11" s="733"/>
      <c r="J11" s="733"/>
      <c r="K11" s="732"/>
      <c r="L11" s="732"/>
      <c r="M11" s="731"/>
    </row>
    <row r="12" spans="1:13" ht="13.5" customHeight="1">
      <c r="A12" s="366" t="s">
        <v>221</v>
      </c>
      <c r="B12" s="729">
        <v>0</v>
      </c>
      <c r="C12" s="729">
        <v>-12</v>
      </c>
      <c r="D12" s="729">
        <v>0</v>
      </c>
      <c r="E12" s="729">
        <v>14</v>
      </c>
      <c r="F12" s="729">
        <v>14</v>
      </c>
      <c r="G12" s="729">
        <v>12</v>
      </c>
      <c r="H12" s="730"/>
      <c r="I12" s="730"/>
      <c r="J12" s="223"/>
      <c r="K12" s="696"/>
      <c r="L12" s="696"/>
      <c r="M12" s="723"/>
    </row>
    <row r="13" spans="1:13" ht="13.5" customHeight="1">
      <c r="A13" s="366" t="s">
        <v>1126</v>
      </c>
      <c r="B13" s="729">
        <v>-19.3</v>
      </c>
      <c r="C13" s="729">
        <v>-24</v>
      </c>
      <c r="D13" s="729">
        <v>14.800205747253369</v>
      </c>
      <c r="E13" s="729">
        <v>-9.9652576625294529</v>
      </c>
      <c r="F13" s="729">
        <v>5.2107248158168531</v>
      </c>
      <c r="G13" s="729">
        <v>-36.850000000000009</v>
      </c>
      <c r="H13" s="728"/>
      <c r="I13" s="728"/>
      <c r="J13" s="727"/>
      <c r="K13" s="696"/>
      <c r="L13" s="696"/>
      <c r="M13" s="723"/>
    </row>
    <row r="14" spans="1:13" ht="13.5" customHeight="1">
      <c r="A14" s="466" t="s">
        <v>1125</v>
      </c>
      <c r="B14" s="729">
        <v>2</v>
      </c>
      <c r="C14" s="729">
        <v>-2</v>
      </c>
      <c r="D14" s="729">
        <v>0</v>
      </c>
      <c r="E14" s="729">
        <v>0</v>
      </c>
      <c r="F14" s="729">
        <v>0</v>
      </c>
      <c r="G14" s="729">
        <v>-2</v>
      </c>
      <c r="H14" s="728"/>
      <c r="I14" s="728"/>
      <c r="J14" s="727"/>
      <c r="K14" s="696"/>
      <c r="L14" s="696"/>
      <c r="M14" s="723"/>
    </row>
    <row r="15" spans="1:13" ht="13.5" customHeight="1">
      <c r="A15" s="366" t="s">
        <v>1124</v>
      </c>
      <c r="B15" s="729"/>
      <c r="C15" s="729"/>
      <c r="D15" s="729"/>
      <c r="E15" s="729"/>
      <c r="F15" s="729"/>
      <c r="G15" s="729">
        <v>-1</v>
      </c>
      <c r="H15" s="728"/>
      <c r="I15" s="728"/>
      <c r="J15" s="727"/>
      <c r="K15" s="696"/>
      <c r="L15" s="696"/>
      <c r="M15" s="723"/>
    </row>
    <row r="16" spans="1:13" ht="13.5" customHeight="1" thickBot="1">
      <c r="A16" s="365" t="s">
        <v>1123</v>
      </c>
      <c r="B16" s="726">
        <v>-20</v>
      </c>
      <c r="C16" s="726">
        <v>-19</v>
      </c>
      <c r="D16" s="726">
        <v>-10</v>
      </c>
      <c r="E16" s="726">
        <v>-9</v>
      </c>
      <c r="F16" s="726">
        <v>-6</v>
      </c>
      <c r="G16" s="725">
        <v>-95</v>
      </c>
      <c r="H16" s="724"/>
      <c r="I16" s="724"/>
      <c r="K16" s="696"/>
      <c r="L16" s="696"/>
      <c r="M16" s="723"/>
    </row>
    <row r="17" spans="1:13" ht="17.25" customHeight="1">
      <c r="A17" s="679" t="s">
        <v>220</v>
      </c>
      <c r="B17" s="458">
        <v>1091</v>
      </c>
      <c r="C17" s="458">
        <v>1109</v>
      </c>
      <c r="D17" s="458">
        <v>1108</v>
      </c>
      <c r="E17" s="458">
        <v>1083</v>
      </c>
      <c r="F17" s="458">
        <v>1071</v>
      </c>
      <c r="G17" s="458">
        <v>2200</v>
      </c>
      <c r="H17" s="698"/>
      <c r="I17" s="698"/>
      <c r="K17" s="696"/>
      <c r="L17" s="696"/>
      <c r="M17" s="723"/>
    </row>
    <row r="18" spans="1:13" ht="13.5" customHeight="1">
      <c r="A18" s="568"/>
      <c r="G18" s="112"/>
      <c r="H18" s="223"/>
      <c r="I18" s="223"/>
      <c r="J18" s="223"/>
      <c r="K18" s="695"/>
      <c r="L18" s="695"/>
      <c r="M18" s="721"/>
    </row>
    <row r="19" spans="1:13" ht="13.5" customHeight="1" thickBot="1">
      <c r="A19" s="111" t="s">
        <v>133</v>
      </c>
      <c r="B19" s="456" t="s">
        <v>1401</v>
      </c>
      <c r="C19" s="456" t="s">
        <v>1121</v>
      </c>
      <c r="D19" s="456" t="s">
        <v>1029</v>
      </c>
      <c r="E19" s="456" t="s">
        <v>963</v>
      </c>
      <c r="F19" s="456" t="s">
        <v>796</v>
      </c>
      <c r="G19" s="457" t="s">
        <v>1400</v>
      </c>
      <c r="H19" s="223"/>
      <c r="I19" s="223"/>
      <c r="J19" s="223"/>
      <c r="K19" s="696"/>
      <c r="L19" s="696"/>
      <c r="M19" s="689"/>
    </row>
    <row r="20" spans="1:13" ht="13.5" customHeight="1">
      <c r="A20" s="110" t="s">
        <v>228</v>
      </c>
      <c r="B20" s="677">
        <v>517</v>
      </c>
      <c r="C20" s="677">
        <v>523</v>
      </c>
      <c r="D20" s="677">
        <v>539</v>
      </c>
      <c r="E20" s="677">
        <v>529</v>
      </c>
      <c r="F20" s="677">
        <v>514</v>
      </c>
      <c r="G20" s="677">
        <v>1043</v>
      </c>
      <c r="H20" s="223"/>
      <c r="I20" s="223"/>
      <c r="J20" s="223"/>
      <c r="K20" s="696"/>
      <c r="L20" s="696"/>
      <c r="M20" s="689"/>
    </row>
    <row r="21" spans="1:13" ht="13.5" customHeight="1">
      <c r="A21" s="110" t="s">
        <v>227</v>
      </c>
      <c r="B21" s="677">
        <v>-18</v>
      </c>
      <c r="C21" s="677">
        <v>20</v>
      </c>
      <c r="D21" s="677">
        <v>-19</v>
      </c>
      <c r="E21" s="677">
        <v>-4</v>
      </c>
      <c r="F21" s="677">
        <v>-18</v>
      </c>
      <c r="G21" s="678">
        <v>-43</v>
      </c>
      <c r="K21" s="697"/>
      <c r="L21" s="697"/>
      <c r="M21" s="689"/>
    </row>
    <row r="22" spans="1:13" ht="13.5" customHeight="1">
      <c r="A22" s="366" t="s">
        <v>226</v>
      </c>
      <c r="B22" s="719">
        <v>-3</v>
      </c>
      <c r="C22" s="719">
        <v>8</v>
      </c>
      <c r="D22" s="719">
        <v>-13</v>
      </c>
      <c r="E22" s="719">
        <v>-5</v>
      </c>
      <c r="F22" s="719">
        <v>-22</v>
      </c>
      <c r="G22" s="686">
        <v>-49</v>
      </c>
      <c r="K22" s="695"/>
      <c r="L22" s="695"/>
      <c r="M22" s="690"/>
    </row>
    <row r="23" spans="1:13" ht="13.5" customHeight="1">
      <c r="A23" s="366" t="s">
        <v>225</v>
      </c>
      <c r="B23" s="719">
        <v>-15</v>
      </c>
      <c r="C23" s="719">
        <v>12</v>
      </c>
      <c r="D23" s="719">
        <v>-6</v>
      </c>
      <c r="E23" s="719">
        <v>1</v>
      </c>
      <c r="F23" s="719">
        <v>4</v>
      </c>
      <c r="G23" s="686">
        <v>6</v>
      </c>
      <c r="H23" s="722"/>
      <c r="I23" s="722"/>
      <c r="K23" s="696"/>
      <c r="L23" s="696"/>
      <c r="M23" s="689"/>
    </row>
    <row r="24" spans="1:13" ht="13.5" customHeight="1">
      <c r="A24" s="110" t="s">
        <v>224</v>
      </c>
      <c r="B24" s="677">
        <v>2</v>
      </c>
      <c r="C24" s="677">
        <v>5</v>
      </c>
      <c r="D24" s="677">
        <v>6</v>
      </c>
      <c r="E24" s="677">
        <v>5</v>
      </c>
      <c r="F24" s="677">
        <v>20</v>
      </c>
      <c r="G24" s="678">
        <v>47</v>
      </c>
      <c r="H24" s="700"/>
      <c r="I24" s="700"/>
      <c r="K24" s="695"/>
      <c r="L24" s="695"/>
      <c r="M24" s="721"/>
    </row>
    <row r="25" spans="1:13" ht="13.5" customHeight="1">
      <c r="A25" s="366" t="s">
        <v>223</v>
      </c>
      <c r="B25" s="719">
        <v>6</v>
      </c>
      <c r="C25" s="719">
        <v>4</v>
      </c>
      <c r="D25" s="719">
        <v>6</v>
      </c>
      <c r="E25" s="719">
        <v>6</v>
      </c>
      <c r="F25" s="719">
        <v>21</v>
      </c>
      <c r="G25" s="686">
        <v>55</v>
      </c>
      <c r="H25" s="700"/>
      <c r="I25" s="700"/>
      <c r="K25" s="694"/>
      <c r="L25" s="694"/>
      <c r="M25" s="689"/>
    </row>
    <row r="26" spans="1:13" ht="13.5" customHeight="1">
      <c r="A26" s="366" t="s">
        <v>222</v>
      </c>
      <c r="B26" s="719">
        <v>-4</v>
      </c>
      <c r="C26" s="719">
        <v>1</v>
      </c>
      <c r="D26" s="719">
        <v>0</v>
      </c>
      <c r="E26" s="719">
        <v>-1</v>
      </c>
      <c r="F26" s="719">
        <v>-1</v>
      </c>
      <c r="G26" s="686">
        <v>-8</v>
      </c>
      <c r="H26" s="719"/>
      <c r="I26" s="700"/>
      <c r="K26" s="693"/>
      <c r="L26" s="693"/>
      <c r="M26" s="720"/>
    </row>
    <row r="27" spans="1:13" ht="13.5" customHeight="1">
      <c r="A27" s="366" t="s">
        <v>221</v>
      </c>
      <c r="B27" s="719">
        <v>0</v>
      </c>
      <c r="C27" s="719">
        <v>-5</v>
      </c>
      <c r="D27" s="719">
        <v>0</v>
      </c>
      <c r="E27" s="719">
        <v>6</v>
      </c>
      <c r="F27" s="719">
        <v>6</v>
      </c>
      <c r="G27" s="686">
        <v>5</v>
      </c>
      <c r="H27" s="700"/>
      <c r="I27" s="700"/>
      <c r="K27" s="691"/>
      <c r="L27" s="691"/>
      <c r="M27" s="689"/>
    </row>
    <row r="28" spans="1:13" ht="13.5" customHeight="1">
      <c r="A28" s="366" t="s">
        <v>3</v>
      </c>
      <c r="B28" s="719">
        <v>-1</v>
      </c>
      <c r="C28" s="719">
        <v>-26</v>
      </c>
      <c r="D28" s="719">
        <v>-3</v>
      </c>
      <c r="E28" s="719">
        <v>3</v>
      </c>
      <c r="F28" s="719">
        <v>7</v>
      </c>
      <c r="G28" s="686">
        <v>-35</v>
      </c>
      <c r="H28" s="698"/>
      <c r="I28" s="698"/>
      <c r="K28" s="691"/>
      <c r="L28" s="691"/>
      <c r="M28" s="689"/>
    </row>
    <row r="29" spans="1:13" ht="13.5" customHeight="1" thickBot="1">
      <c r="A29" s="365" t="s">
        <v>1123</v>
      </c>
      <c r="B29" s="718">
        <v>-5</v>
      </c>
      <c r="C29" s="718">
        <v>-5</v>
      </c>
      <c r="D29" s="718">
        <v>-3</v>
      </c>
      <c r="E29" s="718">
        <v>-2</v>
      </c>
      <c r="F29" s="718">
        <v>-3</v>
      </c>
      <c r="G29" s="681">
        <v>-27</v>
      </c>
      <c r="H29" s="700"/>
      <c r="I29" s="700"/>
      <c r="K29" s="691"/>
      <c r="L29" s="691"/>
      <c r="M29" s="689"/>
    </row>
    <row r="30" spans="1:13" ht="17.25" customHeight="1">
      <c r="A30" s="679" t="s">
        <v>220</v>
      </c>
      <c r="B30" s="677">
        <v>500</v>
      </c>
      <c r="C30" s="677">
        <v>517</v>
      </c>
      <c r="D30" s="677">
        <v>523</v>
      </c>
      <c r="E30" s="677">
        <v>539</v>
      </c>
      <c r="F30" s="677">
        <v>529</v>
      </c>
      <c r="G30" s="677">
        <v>1017</v>
      </c>
      <c r="H30" s="700"/>
      <c r="I30" s="700"/>
      <c r="K30" s="685"/>
      <c r="L30" s="685"/>
      <c r="M30" s="690"/>
    </row>
    <row r="31" spans="1:13" ht="13.5" customHeight="1">
      <c r="A31" s="676"/>
      <c r="B31" s="112"/>
      <c r="C31" s="112"/>
      <c r="D31" s="112"/>
      <c r="E31" s="112"/>
      <c r="F31" s="112"/>
      <c r="G31" s="112"/>
      <c r="K31" s="688"/>
      <c r="L31" s="688"/>
      <c r="M31" s="689"/>
    </row>
    <row r="32" spans="1:13" ht="13.5" customHeight="1" thickBot="1">
      <c r="A32" s="111" t="s">
        <v>1026</v>
      </c>
      <c r="B32" s="456" t="s">
        <v>1401</v>
      </c>
      <c r="C32" s="456" t="s">
        <v>1121</v>
      </c>
      <c r="D32" s="456" t="s">
        <v>1029</v>
      </c>
      <c r="E32" s="456" t="s">
        <v>963</v>
      </c>
      <c r="F32" s="456" t="s">
        <v>796</v>
      </c>
      <c r="G32" s="457" t="s">
        <v>1400</v>
      </c>
      <c r="K32" s="688"/>
      <c r="L32" s="688"/>
      <c r="M32" s="689"/>
    </row>
    <row r="33" spans="1:14" ht="13.5" customHeight="1">
      <c r="A33" s="110" t="s">
        <v>228</v>
      </c>
      <c r="B33" s="717">
        <v>346</v>
      </c>
      <c r="C33" s="717">
        <v>346</v>
      </c>
      <c r="D33" s="717">
        <v>338</v>
      </c>
      <c r="E33" s="717">
        <v>343</v>
      </c>
      <c r="F33" s="717">
        <v>337</v>
      </c>
      <c r="G33" s="716">
        <v>680</v>
      </c>
      <c r="K33" s="688"/>
      <c r="L33" s="688"/>
      <c r="M33" s="689"/>
    </row>
    <row r="34" spans="1:14" ht="13.5" customHeight="1">
      <c r="A34" s="110" t="s">
        <v>227</v>
      </c>
      <c r="B34" s="678">
        <v>-11</v>
      </c>
      <c r="C34" s="678">
        <v>3</v>
      </c>
      <c r="D34" s="678">
        <v>-1</v>
      </c>
      <c r="E34" s="678">
        <v>-2</v>
      </c>
      <c r="F34" s="678">
        <v>-7</v>
      </c>
      <c r="G34" s="678">
        <v>-18</v>
      </c>
      <c r="K34" s="688"/>
      <c r="L34" s="688"/>
      <c r="M34" s="689"/>
    </row>
    <row r="35" spans="1:14" ht="13.5" customHeight="1">
      <c r="A35" s="366" t="s">
        <v>226</v>
      </c>
      <c r="B35" s="686">
        <v>0</v>
      </c>
      <c r="C35" s="686">
        <v>-3</v>
      </c>
      <c r="D35" s="686">
        <v>0</v>
      </c>
      <c r="E35" s="686">
        <v>-4</v>
      </c>
      <c r="F35" s="686">
        <v>-8</v>
      </c>
      <c r="G35" s="686">
        <v>-20</v>
      </c>
      <c r="K35" s="688"/>
      <c r="L35" s="688"/>
      <c r="M35" s="689"/>
    </row>
    <row r="36" spans="1:14" ht="13.5" customHeight="1">
      <c r="A36" s="366" t="s">
        <v>225</v>
      </c>
      <c r="B36" s="686">
        <v>-11</v>
      </c>
      <c r="C36" s="686">
        <v>6</v>
      </c>
      <c r="D36" s="686">
        <v>-1</v>
      </c>
      <c r="E36" s="686">
        <v>2</v>
      </c>
      <c r="F36" s="686">
        <v>1</v>
      </c>
      <c r="G36" s="686">
        <v>2</v>
      </c>
      <c r="K36" s="688"/>
      <c r="L36" s="688"/>
      <c r="M36" s="687"/>
    </row>
    <row r="37" spans="1:14" ht="13.5" customHeight="1">
      <c r="A37" s="110" t="s">
        <v>224</v>
      </c>
      <c r="B37" s="678">
        <v>6</v>
      </c>
      <c r="C37" s="678">
        <v>6</v>
      </c>
      <c r="D37" s="678">
        <v>3</v>
      </c>
      <c r="E37" s="678">
        <v>2</v>
      </c>
      <c r="F37" s="678">
        <v>3</v>
      </c>
      <c r="G37" s="678">
        <v>27</v>
      </c>
      <c r="I37" s="114"/>
      <c r="K37" s="685"/>
      <c r="L37" s="685"/>
      <c r="M37" s="683"/>
    </row>
    <row r="38" spans="1:14" s="367" customFormat="1" ht="13.5" customHeight="1">
      <c r="A38" s="366" t="s">
        <v>223</v>
      </c>
      <c r="B38" s="686">
        <v>7</v>
      </c>
      <c r="C38" s="686">
        <v>6</v>
      </c>
      <c r="D38" s="686">
        <v>3</v>
      </c>
      <c r="E38" s="686">
        <v>2</v>
      </c>
      <c r="F38" s="686">
        <v>3</v>
      </c>
      <c r="G38" s="686">
        <v>29</v>
      </c>
      <c r="H38" s="364"/>
      <c r="I38" s="114"/>
      <c r="J38" s="364"/>
      <c r="K38" s="715"/>
      <c r="L38" s="715"/>
      <c r="M38" s="715"/>
      <c r="N38" s="364"/>
    </row>
    <row r="39" spans="1:14" ht="13.5" customHeight="1">
      <c r="A39" s="366" t="s">
        <v>222</v>
      </c>
      <c r="B39" s="686">
        <v>-1</v>
      </c>
      <c r="C39" s="686">
        <v>0</v>
      </c>
      <c r="D39" s="686">
        <v>0</v>
      </c>
      <c r="E39" s="686">
        <v>0</v>
      </c>
      <c r="F39" s="686">
        <v>0</v>
      </c>
      <c r="G39" s="686">
        <v>-2</v>
      </c>
      <c r="H39" s="367"/>
      <c r="I39" s="714"/>
      <c r="J39" s="713"/>
      <c r="K39" s="712"/>
      <c r="L39" s="712"/>
      <c r="M39" s="711"/>
      <c r="N39" s="367"/>
    </row>
    <row r="40" spans="1:14" ht="13.5" customHeight="1">
      <c r="A40" s="366" t="s">
        <v>221</v>
      </c>
      <c r="B40" s="686">
        <v>0</v>
      </c>
      <c r="C40" s="686">
        <v>-3</v>
      </c>
      <c r="D40" s="686">
        <v>0</v>
      </c>
      <c r="E40" s="686">
        <v>3</v>
      </c>
      <c r="F40" s="686">
        <v>3</v>
      </c>
      <c r="G40" s="686">
        <v>3</v>
      </c>
      <c r="I40" s="701"/>
      <c r="J40" s="700"/>
      <c r="K40" s="710"/>
      <c r="L40" s="709"/>
      <c r="M40" s="709"/>
    </row>
    <row r="41" spans="1:14" ht="13.5" customHeight="1">
      <c r="A41" s="366" t="s">
        <v>3</v>
      </c>
      <c r="B41" s="686">
        <v>-2</v>
      </c>
      <c r="C41" s="686">
        <v>-6</v>
      </c>
      <c r="D41" s="686">
        <v>6</v>
      </c>
      <c r="E41" s="686">
        <v>-8</v>
      </c>
      <c r="F41" s="686">
        <v>7</v>
      </c>
      <c r="G41" s="686">
        <v>-7</v>
      </c>
      <c r="I41" s="701"/>
      <c r="J41" s="700"/>
      <c r="K41" s="708"/>
      <c r="L41" s="707"/>
      <c r="M41" s="706"/>
    </row>
    <row r="42" spans="1:14" ht="13.5" customHeight="1" thickBot="1">
      <c r="A42" s="365" t="s">
        <v>1123</v>
      </c>
      <c r="B42" s="682">
        <v>-4</v>
      </c>
      <c r="C42" s="682">
        <v>-3</v>
      </c>
      <c r="D42" s="682">
        <v>-2</v>
      </c>
      <c r="E42" s="682">
        <v>-1</v>
      </c>
      <c r="F42" s="682">
        <v>-1</v>
      </c>
      <c r="G42" s="681">
        <v>-17</v>
      </c>
      <c r="I42" s="701"/>
      <c r="J42" s="700"/>
      <c r="K42" s="705"/>
      <c r="L42" s="705"/>
      <c r="M42" s="704"/>
    </row>
    <row r="43" spans="1:14" ht="17.25" customHeight="1">
      <c r="A43" s="679" t="s">
        <v>220</v>
      </c>
      <c r="B43" s="678">
        <v>339</v>
      </c>
      <c r="C43" s="678">
        <v>346</v>
      </c>
      <c r="D43" s="678">
        <v>346</v>
      </c>
      <c r="E43" s="678">
        <v>338</v>
      </c>
      <c r="F43" s="678">
        <v>343</v>
      </c>
      <c r="G43" s="677">
        <v>685</v>
      </c>
      <c r="I43" s="701"/>
      <c r="J43" s="700"/>
      <c r="K43" s="696"/>
      <c r="L43" s="696"/>
      <c r="M43" s="689"/>
    </row>
    <row r="44" spans="1:14" ht="13.5" customHeight="1">
      <c r="A44" s="676"/>
      <c r="B44" s="112"/>
      <c r="C44" s="112"/>
      <c r="D44" s="112"/>
      <c r="E44" s="112"/>
      <c r="F44" s="112"/>
      <c r="G44" s="112"/>
      <c r="I44" s="699"/>
      <c r="J44" s="698"/>
      <c r="K44" s="696"/>
      <c r="L44" s="696"/>
      <c r="M44" s="689"/>
    </row>
    <row r="45" spans="1:14" ht="13.5" customHeight="1" thickBot="1">
      <c r="A45" s="111" t="s">
        <v>1030</v>
      </c>
      <c r="B45" s="456" t="s">
        <v>1401</v>
      </c>
      <c r="C45" s="456" t="s">
        <v>1121</v>
      </c>
      <c r="D45" s="456" t="s">
        <v>1029</v>
      </c>
      <c r="E45" s="456" t="s">
        <v>963</v>
      </c>
      <c r="F45" s="456" t="s">
        <v>796</v>
      </c>
      <c r="G45" s="457" t="s">
        <v>1400</v>
      </c>
      <c r="I45" s="699"/>
      <c r="J45" s="700"/>
      <c r="K45" s="696"/>
      <c r="L45" s="696"/>
      <c r="M45" s="689"/>
    </row>
    <row r="46" spans="1:14" ht="13.5" customHeight="1">
      <c r="A46" s="110" t="s">
        <v>228</v>
      </c>
      <c r="B46" s="678">
        <v>217</v>
      </c>
      <c r="C46" s="678">
        <v>218</v>
      </c>
      <c r="D46" s="678">
        <v>212</v>
      </c>
      <c r="E46" s="678">
        <v>208</v>
      </c>
      <c r="F46" s="678">
        <v>214</v>
      </c>
      <c r="G46" s="703">
        <v>422</v>
      </c>
      <c r="I46" s="701"/>
      <c r="J46" s="700"/>
      <c r="K46" s="696"/>
      <c r="L46" s="696"/>
      <c r="M46" s="689"/>
    </row>
    <row r="47" spans="1:14" ht="13.5" customHeight="1">
      <c r="A47" s="110" t="s">
        <v>227</v>
      </c>
      <c r="B47" s="678">
        <v>-10</v>
      </c>
      <c r="C47" s="678">
        <v>2</v>
      </c>
      <c r="D47" s="678">
        <v>2</v>
      </c>
      <c r="E47" s="678">
        <v>0</v>
      </c>
      <c r="F47" s="678">
        <v>-5</v>
      </c>
      <c r="G47" s="702">
        <v>-6</v>
      </c>
      <c r="I47" s="701"/>
      <c r="J47" s="700"/>
      <c r="K47" s="696"/>
      <c r="L47" s="696"/>
      <c r="M47" s="689"/>
    </row>
    <row r="48" spans="1:14" ht="13.5" customHeight="1">
      <c r="A48" s="366" t="s">
        <v>226</v>
      </c>
      <c r="B48" s="686">
        <v>-5</v>
      </c>
      <c r="C48" s="686">
        <v>-1</v>
      </c>
      <c r="D48" s="686">
        <v>6</v>
      </c>
      <c r="E48" s="686">
        <v>0</v>
      </c>
      <c r="F48" s="686">
        <v>-4</v>
      </c>
      <c r="G48" s="686">
        <v>1</v>
      </c>
      <c r="I48" s="701"/>
      <c r="J48" s="700"/>
      <c r="K48" s="695"/>
      <c r="L48" s="695"/>
      <c r="M48" s="690"/>
    </row>
    <row r="49" spans="1:13" ht="13.5" customHeight="1">
      <c r="A49" s="366" t="s">
        <v>225</v>
      </c>
      <c r="B49" s="686">
        <v>-5</v>
      </c>
      <c r="C49" s="686">
        <v>3</v>
      </c>
      <c r="D49" s="686">
        <v>-4</v>
      </c>
      <c r="E49" s="686">
        <v>0</v>
      </c>
      <c r="F49" s="686">
        <v>-1</v>
      </c>
      <c r="G49" s="686">
        <v>-7</v>
      </c>
      <c r="I49" s="699"/>
      <c r="J49" s="698"/>
      <c r="K49" s="696"/>
      <c r="L49" s="696"/>
      <c r="M49" s="689"/>
    </row>
    <row r="50" spans="1:13" ht="13.5" customHeight="1">
      <c r="A50" s="110" t="s">
        <v>224</v>
      </c>
      <c r="B50" s="678">
        <v>9</v>
      </c>
      <c r="C50" s="678">
        <v>-3</v>
      </c>
      <c r="D50" s="678">
        <v>4</v>
      </c>
      <c r="E50" s="678">
        <v>1</v>
      </c>
      <c r="F50" s="678">
        <v>3</v>
      </c>
      <c r="G50" s="678">
        <v>16</v>
      </c>
      <c r="K50" s="696"/>
      <c r="L50" s="696"/>
      <c r="M50" s="689"/>
    </row>
    <row r="51" spans="1:13" ht="13.5" customHeight="1">
      <c r="A51" s="366" t="s">
        <v>223</v>
      </c>
      <c r="B51" s="686">
        <v>8</v>
      </c>
      <c r="C51" s="686">
        <v>-3</v>
      </c>
      <c r="D51" s="686">
        <v>4</v>
      </c>
      <c r="E51" s="686">
        <v>1</v>
      </c>
      <c r="F51" s="686">
        <v>3</v>
      </c>
      <c r="G51" s="686">
        <v>15</v>
      </c>
      <c r="K51" s="697"/>
      <c r="L51" s="696"/>
      <c r="M51" s="689"/>
    </row>
    <row r="52" spans="1:13" ht="13.5" customHeight="1">
      <c r="A52" s="366" t="s">
        <v>222</v>
      </c>
      <c r="B52" s="686">
        <v>1</v>
      </c>
      <c r="C52" s="686">
        <v>0</v>
      </c>
      <c r="D52" s="686">
        <v>0</v>
      </c>
      <c r="E52" s="686">
        <v>0</v>
      </c>
      <c r="F52" s="686">
        <v>0</v>
      </c>
      <c r="G52" s="686">
        <v>1</v>
      </c>
      <c r="K52" s="695"/>
      <c r="L52" s="695"/>
      <c r="M52" s="690"/>
    </row>
    <row r="53" spans="1:13" ht="13.5" customHeight="1">
      <c r="A53" s="366" t="s">
        <v>221</v>
      </c>
      <c r="B53" s="686">
        <v>0</v>
      </c>
      <c r="C53" s="686">
        <v>-3</v>
      </c>
      <c r="D53" s="686">
        <v>0</v>
      </c>
      <c r="E53" s="686">
        <v>3</v>
      </c>
      <c r="F53" s="686">
        <v>3</v>
      </c>
      <c r="G53" s="686">
        <v>3</v>
      </c>
      <c r="H53" s="675"/>
      <c r="K53" s="696"/>
      <c r="L53" s="696"/>
      <c r="M53" s="689"/>
    </row>
    <row r="54" spans="1:13" ht="13.5" customHeight="1">
      <c r="A54" s="366" t="s">
        <v>3</v>
      </c>
      <c r="B54" s="686">
        <v>-5</v>
      </c>
      <c r="C54" s="686">
        <v>3</v>
      </c>
      <c r="D54" s="686">
        <v>0</v>
      </c>
      <c r="E54" s="686">
        <v>0</v>
      </c>
      <c r="F54" s="686">
        <v>-7</v>
      </c>
      <c r="G54" s="686">
        <v>-7</v>
      </c>
      <c r="K54" s="695"/>
      <c r="L54" s="695"/>
      <c r="M54" s="690"/>
    </row>
    <row r="55" spans="1:13" ht="13.5" customHeight="1" thickBot="1">
      <c r="A55" s="365" t="s">
        <v>1123</v>
      </c>
      <c r="B55" s="682">
        <v>-4</v>
      </c>
      <c r="C55" s="682">
        <v>-3</v>
      </c>
      <c r="D55" s="682">
        <v>-1</v>
      </c>
      <c r="E55" s="682">
        <v>-1</v>
      </c>
      <c r="F55" s="682">
        <v>-1</v>
      </c>
      <c r="G55" s="681">
        <v>-14</v>
      </c>
      <c r="K55" s="694"/>
      <c r="L55" s="694"/>
      <c r="M55" s="689"/>
    </row>
    <row r="56" spans="1:13" ht="17.25" customHeight="1">
      <c r="A56" s="679" t="s">
        <v>220</v>
      </c>
      <c r="B56" s="678">
        <v>211</v>
      </c>
      <c r="C56" s="678">
        <v>217</v>
      </c>
      <c r="D56" s="678">
        <v>218</v>
      </c>
      <c r="E56" s="678">
        <v>212</v>
      </c>
      <c r="F56" s="678">
        <v>208</v>
      </c>
      <c r="G56" s="677">
        <v>428</v>
      </c>
      <c r="K56" s="693"/>
      <c r="L56" s="693"/>
      <c r="M56" s="692"/>
    </row>
    <row r="57" spans="1:13" ht="13.5" customHeight="1">
      <c r="B57" s="112"/>
      <c r="C57" s="112"/>
      <c r="D57" s="112"/>
      <c r="E57" s="112"/>
      <c r="F57" s="112"/>
      <c r="G57" s="112"/>
      <c r="K57" s="691"/>
      <c r="L57" s="691"/>
      <c r="M57" s="689"/>
    </row>
    <row r="58" spans="1:13" ht="13.5" customHeight="1" thickBot="1">
      <c r="A58" s="111" t="s">
        <v>627</v>
      </c>
      <c r="B58" s="456" t="s">
        <v>1401</v>
      </c>
      <c r="C58" s="456" t="s">
        <v>1121</v>
      </c>
      <c r="D58" s="456" t="s">
        <v>1029</v>
      </c>
      <c r="E58" s="456" t="s">
        <v>963</v>
      </c>
      <c r="F58" s="456" t="s">
        <v>796</v>
      </c>
      <c r="G58" s="457" t="s">
        <v>1400</v>
      </c>
      <c r="K58" s="691"/>
      <c r="L58" s="691"/>
      <c r="M58" s="689"/>
    </row>
    <row r="59" spans="1:13" ht="13.5" customHeight="1">
      <c r="A59" s="110" t="s">
        <v>228</v>
      </c>
      <c r="B59" s="678">
        <v>18</v>
      </c>
      <c r="C59" s="678">
        <v>13</v>
      </c>
      <c r="D59" s="678">
        <v>13</v>
      </c>
      <c r="E59" s="678">
        <v>14</v>
      </c>
      <c r="F59" s="678">
        <v>13</v>
      </c>
      <c r="G59" s="678">
        <v>27</v>
      </c>
      <c r="K59" s="691"/>
      <c r="L59" s="691"/>
      <c r="M59" s="689"/>
    </row>
    <row r="60" spans="1:13" ht="13.5" customHeight="1">
      <c r="A60" s="110" t="s">
        <v>227</v>
      </c>
      <c r="B60" s="678">
        <v>0</v>
      </c>
      <c r="C60" s="678">
        <v>3</v>
      </c>
      <c r="D60" s="678">
        <v>-2</v>
      </c>
      <c r="E60" s="678">
        <v>0</v>
      </c>
      <c r="F60" s="678">
        <v>-1</v>
      </c>
      <c r="G60" s="678">
        <v>0</v>
      </c>
      <c r="K60" s="685"/>
      <c r="L60" s="685"/>
      <c r="M60" s="690"/>
    </row>
    <row r="61" spans="1:13" ht="13.5" customHeight="1">
      <c r="A61" s="366" t="s">
        <v>226</v>
      </c>
      <c r="B61" s="686">
        <v>0</v>
      </c>
      <c r="C61" s="686">
        <v>1</v>
      </c>
      <c r="D61" s="686">
        <v>-1</v>
      </c>
      <c r="E61" s="686">
        <v>0</v>
      </c>
      <c r="F61" s="686">
        <v>-1</v>
      </c>
      <c r="G61" s="686">
        <v>-1</v>
      </c>
      <c r="K61" s="688"/>
      <c r="L61" s="688"/>
      <c r="M61" s="689"/>
    </row>
    <row r="62" spans="1:13" ht="13.5" customHeight="1">
      <c r="A62" s="366" t="s">
        <v>225</v>
      </c>
      <c r="B62" s="686">
        <v>0</v>
      </c>
      <c r="C62" s="686">
        <v>2</v>
      </c>
      <c r="D62" s="686">
        <v>-1</v>
      </c>
      <c r="E62" s="686">
        <v>0</v>
      </c>
      <c r="F62" s="686">
        <v>0</v>
      </c>
      <c r="G62" s="686">
        <v>1</v>
      </c>
      <c r="K62" s="688"/>
      <c r="L62" s="688"/>
      <c r="M62" s="689"/>
    </row>
    <row r="63" spans="1:13" ht="13.5" customHeight="1">
      <c r="A63" s="110" t="s">
        <v>224</v>
      </c>
      <c r="B63" s="678">
        <v>1</v>
      </c>
      <c r="C63" s="678">
        <v>1</v>
      </c>
      <c r="D63" s="678">
        <v>0</v>
      </c>
      <c r="E63" s="678">
        <v>1</v>
      </c>
      <c r="F63" s="678">
        <v>1</v>
      </c>
      <c r="G63" s="678">
        <v>4</v>
      </c>
      <c r="K63" s="688"/>
      <c r="L63" s="688"/>
      <c r="M63" s="689"/>
    </row>
    <row r="64" spans="1:13" ht="13.5" customHeight="1">
      <c r="A64" s="366" t="s">
        <v>223</v>
      </c>
      <c r="B64" s="686">
        <v>1</v>
      </c>
      <c r="C64" s="686">
        <v>1</v>
      </c>
      <c r="D64" s="686">
        <v>0</v>
      </c>
      <c r="E64" s="686">
        <v>1</v>
      </c>
      <c r="F64" s="686">
        <v>1</v>
      </c>
      <c r="G64" s="686">
        <v>6</v>
      </c>
      <c r="K64" s="685"/>
      <c r="L64" s="684"/>
      <c r="M64" s="690"/>
    </row>
    <row r="65" spans="1:13" ht="13.5" customHeight="1">
      <c r="A65" s="366" t="s">
        <v>222</v>
      </c>
      <c r="B65" s="686">
        <v>0</v>
      </c>
      <c r="C65" s="686">
        <v>0</v>
      </c>
      <c r="D65" s="686">
        <v>0</v>
      </c>
      <c r="E65" s="686">
        <v>0</v>
      </c>
      <c r="F65" s="686">
        <v>0</v>
      </c>
      <c r="G65" s="686">
        <v>-2</v>
      </c>
      <c r="K65" s="688"/>
      <c r="L65" s="688"/>
      <c r="M65" s="689"/>
    </row>
    <row r="66" spans="1:13" ht="13.5" customHeight="1">
      <c r="A66" s="366" t="s">
        <v>221</v>
      </c>
      <c r="B66" s="686">
        <v>0</v>
      </c>
      <c r="C66" s="686">
        <v>-1</v>
      </c>
      <c r="D66" s="686">
        <v>0</v>
      </c>
      <c r="E66" s="686">
        <v>1</v>
      </c>
      <c r="F66" s="686">
        <v>1</v>
      </c>
      <c r="G66" s="686">
        <v>1</v>
      </c>
      <c r="K66" s="688"/>
      <c r="L66" s="688"/>
      <c r="M66" s="687"/>
    </row>
    <row r="67" spans="1:13" ht="13.5" customHeight="1">
      <c r="A67" s="366" t="s">
        <v>3</v>
      </c>
      <c r="B67" s="686">
        <v>-3</v>
      </c>
      <c r="C67" s="686">
        <v>2</v>
      </c>
      <c r="D67" s="686">
        <v>2</v>
      </c>
      <c r="E67" s="686">
        <v>-3</v>
      </c>
      <c r="F67" s="686">
        <v>0</v>
      </c>
      <c r="G67" s="686">
        <v>2</v>
      </c>
      <c r="K67" s="685"/>
      <c r="L67" s="684"/>
      <c r="M67" s="683"/>
    </row>
    <row r="68" spans="1:13" ht="13.5" customHeight="1" thickBot="1">
      <c r="A68" s="365" t="s">
        <v>1123</v>
      </c>
      <c r="B68" s="682">
        <v>0</v>
      </c>
      <c r="C68" s="682">
        <v>0</v>
      </c>
      <c r="D68" s="682">
        <v>0</v>
      </c>
      <c r="E68" s="682">
        <v>0</v>
      </c>
      <c r="F68" s="682">
        <v>0</v>
      </c>
      <c r="G68" s="681">
        <v>-1</v>
      </c>
      <c r="K68" s="680"/>
      <c r="L68" s="680"/>
      <c r="M68" s="680"/>
    </row>
    <row r="69" spans="1:13" ht="17.25" customHeight="1">
      <c r="A69" s="679" t="s">
        <v>220</v>
      </c>
      <c r="B69" s="678">
        <v>16</v>
      </c>
      <c r="C69" s="678">
        <v>18</v>
      </c>
      <c r="D69" s="678">
        <v>13</v>
      </c>
      <c r="E69" s="678">
        <v>13</v>
      </c>
      <c r="F69" s="678">
        <v>14</v>
      </c>
      <c r="G69" s="677">
        <v>34</v>
      </c>
      <c r="K69" s="676"/>
      <c r="L69" s="676"/>
      <c r="M69" s="676"/>
    </row>
    <row r="70" spans="1:13" ht="20.100000000000001" customHeight="1">
      <c r="H70" s="675"/>
    </row>
    <row r="71" spans="1:13" ht="20.100000000000001" customHeight="1"/>
    <row r="72" spans="1:13" ht="20.100000000000001" customHeight="1"/>
    <row r="73" spans="1:13" ht="20.100000000000001" customHeight="1"/>
    <row r="74" spans="1:13" ht="20.100000000000001" customHeight="1"/>
    <row r="75" spans="1:13" ht="20.100000000000001" customHeight="1"/>
    <row r="76" spans="1:13" ht="20.100000000000001" customHeight="1"/>
    <row r="77" spans="1:13" ht="20.100000000000001" customHeight="1"/>
    <row r="78" spans="1:13" ht="20.100000000000001" customHeight="1"/>
    <row r="79" spans="1:13" ht="20.100000000000001" customHeight="1"/>
    <row r="80" spans="1:13"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row r="102" ht="20.100000000000001" customHeight="1"/>
    <row r="103" ht="20.100000000000001" customHeight="1"/>
    <row r="104" ht="20.100000000000001" customHeight="1"/>
    <row r="105" ht="20.100000000000001" customHeight="1"/>
    <row r="106" ht="20.100000000000001" customHeight="1"/>
    <row r="107" ht="20.100000000000001" customHeight="1"/>
    <row r="108" ht="20.100000000000001" customHeight="1"/>
    <row r="109" ht="20.100000000000001" customHeight="1"/>
    <row r="110" ht="20.100000000000001" customHeight="1"/>
    <row r="111" ht="20.100000000000001" customHeight="1"/>
    <row r="112" ht="20.100000000000001" customHeight="1"/>
    <row r="113" ht="20.100000000000001" customHeight="1"/>
    <row r="114" ht="20.100000000000001" customHeight="1"/>
    <row r="115" ht="20.100000000000001" customHeight="1"/>
    <row r="116" ht="20.100000000000001" customHeight="1"/>
    <row r="117" ht="20.100000000000001" customHeight="1"/>
    <row r="118" ht="20.100000000000001" customHeight="1"/>
    <row r="119" ht="20.100000000000001" customHeight="1"/>
    <row r="120" ht="20.100000000000001" customHeight="1"/>
    <row r="121" ht="20.100000000000001" customHeight="1"/>
    <row r="122" ht="20.100000000000001" customHeight="1"/>
    <row r="123" ht="20.100000000000001" customHeight="1"/>
    <row r="124" ht="20.100000000000001" customHeight="1"/>
    <row r="125" ht="20.100000000000001" customHeight="1"/>
    <row r="126" ht="20.100000000000001" customHeight="1"/>
    <row r="127" ht="20.100000000000001" customHeight="1"/>
    <row r="128" ht="20.100000000000001" customHeight="1"/>
    <row r="129" ht="20.100000000000001" customHeight="1"/>
    <row r="130" ht="20.100000000000001" customHeight="1"/>
    <row r="131" ht="20.100000000000001" customHeight="1"/>
    <row r="132" ht="20.100000000000001" customHeight="1"/>
    <row r="133" ht="20.100000000000001" customHeight="1"/>
    <row r="134" ht="20.100000000000001" customHeight="1"/>
    <row r="135" ht="20.100000000000001" customHeight="1"/>
    <row r="136" ht="20.100000000000001" customHeight="1"/>
    <row r="137" ht="20.100000000000001" customHeight="1"/>
    <row r="138" ht="20.100000000000001" customHeight="1"/>
    <row r="139" ht="20.100000000000001" customHeight="1"/>
    <row r="140" ht="20.100000000000001" customHeight="1"/>
    <row r="141" ht="20.100000000000001" customHeight="1"/>
    <row r="142" ht="20.100000000000001" customHeight="1"/>
    <row r="143" ht="20.100000000000001" customHeight="1"/>
    <row r="144" ht="20.100000000000001" customHeight="1"/>
    <row r="145" ht="20.100000000000001" customHeight="1"/>
    <row r="146" ht="20.100000000000001" customHeight="1"/>
    <row r="147" ht="20.100000000000001" customHeight="1"/>
    <row r="148" ht="20.100000000000001" customHeight="1"/>
    <row r="149" ht="20.100000000000001" customHeight="1"/>
    <row r="150" ht="20.100000000000001" customHeight="1"/>
    <row r="151" ht="20.100000000000001" customHeight="1"/>
    <row r="152" ht="20.100000000000001" customHeight="1"/>
    <row r="153" ht="20.100000000000001" customHeight="1"/>
    <row r="154" ht="20.100000000000001" customHeight="1"/>
    <row r="155" ht="20.100000000000001" customHeight="1"/>
    <row r="156" ht="20.100000000000001" customHeight="1"/>
    <row r="157" ht="20.100000000000001" customHeight="1"/>
    <row r="158" ht="20.100000000000001" customHeight="1"/>
    <row r="159" ht="20.100000000000001" customHeight="1"/>
    <row r="160" ht="20.100000000000001" customHeight="1"/>
    <row r="161" ht="20.100000000000001" customHeight="1"/>
    <row r="162" ht="20.100000000000001" customHeight="1"/>
    <row r="163" ht="20.100000000000001" customHeight="1"/>
    <row r="164" ht="20.100000000000001" customHeight="1"/>
    <row r="165" ht="20.100000000000001" customHeight="1"/>
    <row r="166" ht="20.100000000000001" customHeight="1"/>
    <row r="167" ht="20.100000000000001" customHeight="1"/>
    <row r="168" ht="20.100000000000001" customHeight="1"/>
    <row r="169" ht="20.100000000000001" customHeight="1"/>
    <row r="170" ht="20.100000000000001" customHeight="1"/>
    <row r="171" ht="20.100000000000001" customHeight="1"/>
    <row r="172" ht="20.100000000000001" customHeight="1"/>
    <row r="173" ht="20.100000000000001" customHeight="1"/>
    <row r="174" ht="20.100000000000001" customHeight="1"/>
    <row r="175" ht="20.100000000000001" customHeight="1"/>
    <row r="176" ht="20.100000000000001" customHeight="1"/>
    <row r="177" ht="20.100000000000001" customHeight="1"/>
    <row r="178" ht="20.100000000000001" customHeight="1"/>
    <row r="179" ht="20.100000000000001" customHeight="1"/>
    <row r="180" ht="20.100000000000001" customHeight="1"/>
    <row r="181" ht="20.100000000000001" customHeight="1"/>
    <row r="182" ht="20.100000000000001" customHeight="1"/>
    <row r="183" ht="20.100000000000001" customHeight="1"/>
    <row r="184" ht="20.100000000000001" customHeight="1"/>
    <row r="185" ht="20.100000000000001" customHeight="1"/>
    <row r="186" ht="20.100000000000001" customHeight="1"/>
    <row r="187" ht="20.100000000000001" customHeight="1"/>
    <row r="188" ht="20.100000000000001" customHeight="1"/>
    <row r="189" ht="20.100000000000001" customHeight="1"/>
    <row r="190" ht="20.100000000000001" customHeight="1"/>
    <row r="191" ht="20.100000000000001" customHeight="1"/>
    <row r="192" ht="20.100000000000001" customHeight="1"/>
    <row r="193" ht="20.100000000000001" customHeight="1"/>
    <row r="194" ht="20.100000000000001" customHeight="1"/>
    <row r="195" ht="20.100000000000001" customHeight="1"/>
    <row r="196" ht="20.100000000000001" customHeight="1"/>
    <row r="197" ht="20.100000000000001" customHeight="1"/>
    <row r="198" ht="20.100000000000001" customHeight="1"/>
    <row r="199" ht="20.100000000000001" customHeight="1"/>
    <row r="200" ht="20.100000000000001" customHeight="1"/>
    <row r="201" ht="20.100000000000001" customHeight="1"/>
    <row r="202" ht="20.100000000000001" customHeight="1"/>
    <row r="203" ht="20.100000000000001" customHeight="1"/>
    <row r="204" ht="20.100000000000001" customHeight="1"/>
    <row r="205" ht="20.100000000000001" customHeight="1"/>
    <row r="206" ht="20.100000000000001" customHeight="1"/>
    <row r="207" ht="20.100000000000001" customHeight="1"/>
    <row r="208" ht="20.100000000000001" customHeight="1"/>
    <row r="209" ht="20.100000000000001" customHeight="1"/>
    <row r="210" ht="20.100000000000001" customHeight="1"/>
    <row r="211" ht="20.100000000000001" customHeight="1"/>
    <row r="212" ht="20.100000000000001" customHeight="1"/>
    <row r="213" ht="20.100000000000001" customHeight="1"/>
    <row r="214" ht="20.100000000000001" customHeight="1"/>
    <row r="215" ht="20.100000000000001" customHeight="1"/>
    <row r="216" ht="20.100000000000001" customHeight="1"/>
    <row r="217" ht="20.100000000000001" customHeight="1"/>
    <row r="218" ht="20.100000000000001" customHeight="1"/>
    <row r="219" ht="20.100000000000001" customHeight="1"/>
    <row r="220" ht="20.100000000000001" customHeight="1"/>
    <row r="221" ht="20.100000000000001" customHeight="1"/>
    <row r="222" ht="20.100000000000001" customHeight="1"/>
    <row r="223" ht="20.100000000000001" customHeight="1"/>
    <row r="224"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row r="273" ht="20.100000000000001" customHeight="1"/>
    <row r="274" ht="20.100000000000001" customHeight="1"/>
    <row r="275" ht="20.100000000000001" customHeight="1"/>
    <row r="276" ht="20.100000000000001" customHeight="1"/>
    <row r="277" ht="20.100000000000001" customHeight="1"/>
    <row r="278" ht="20.100000000000001" customHeight="1"/>
    <row r="279" ht="20.100000000000001" customHeight="1"/>
    <row r="280" ht="20.100000000000001" customHeight="1"/>
    <row r="281" ht="20.100000000000001" customHeight="1"/>
    <row r="282" ht="20.100000000000001" customHeight="1"/>
    <row r="283" ht="20.100000000000001" customHeight="1"/>
    <row r="284" ht="20.100000000000001" customHeight="1"/>
    <row r="285" ht="20.100000000000001" customHeight="1"/>
    <row r="286" ht="20.100000000000001" customHeight="1"/>
    <row r="287" ht="20.100000000000001" customHeight="1"/>
    <row r="288" ht="20.100000000000001" customHeight="1"/>
    <row r="289" ht="20.100000000000001" customHeight="1"/>
    <row r="290" ht="20.100000000000001" customHeight="1"/>
    <row r="291" ht="20.100000000000001" customHeight="1"/>
    <row r="292" ht="20.100000000000001" customHeight="1"/>
    <row r="293" ht="20.100000000000001" customHeight="1"/>
    <row r="294" ht="20.100000000000001" customHeight="1"/>
    <row r="295" ht="20.100000000000001" customHeight="1"/>
    <row r="296" ht="20.100000000000001" customHeight="1"/>
    <row r="297" ht="20.100000000000001" customHeight="1"/>
    <row r="298" ht="20.100000000000001" customHeight="1"/>
    <row r="299" ht="20.100000000000001" customHeight="1"/>
    <row r="300" ht="20.100000000000001" customHeight="1"/>
    <row r="301" ht="20.100000000000001" customHeight="1"/>
    <row r="302" ht="20.100000000000001" customHeight="1"/>
    <row r="303" ht="20.100000000000001" customHeight="1"/>
    <row r="304" ht="20.100000000000001" customHeight="1"/>
    <row r="305" ht="20.100000000000001" customHeight="1"/>
    <row r="306" ht="20.100000000000001" customHeight="1"/>
    <row r="307" ht="20.100000000000001" customHeight="1"/>
    <row r="308" ht="20.100000000000001" customHeight="1"/>
    <row r="309" ht="20.100000000000001" customHeight="1"/>
    <row r="310" ht="20.100000000000001" customHeight="1"/>
    <row r="311" ht="20.100000000000001" customHeight="1"/>
    <row r="312" ht="20.100000000000001" customHeight="1"/>
    <row r="313" ht="20.100000000000001" customHeight="1"/>
    <row r="314" ht="20.100000000000001" customHeight="1"/>
    <row r="315" ht="20.100000000000001" customHeight="1"/>
    <row r="316" ht="20.100000000000001" customHeight="1"/>
    <row r="317" ht="20.100000000000001" customHeight="1"/>
    <row r="318" ht="20.100000000000001" customHeight="1"/>
    <row r="319" ht="20.100000000000001" customHeight="1"/>
    <row r="320" ht="20.100000000000001" customHeight="1"/>
    <row r="321" ht="20.100000000000001" customHeight="1"/>
    <row r="322" ht="20.100000000000001" customHeight="1"/>
    <row r="323" ht="20.100000000000001" customHeight="1"/>
    <row r="324" ht="20.100000000000001" customHeight="1"/>
    <row r="325" ht="20.100000000000001" customHeight="1"/>
    <row r="326" ht="20.100000000000001" customHeight="1"/>
    <row r="327" ht="20.100000000000001" customHeight="1"/>
    <row r="328" ht="20.100000000000001" customHeight="1"/>
    <row r="329" ht="20.100000000000001" customHeight="1"/>
    <row r="330" ht="20.100000000000001" customHeight="1"/>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6793B-6599-4300-8FF4-D00969BB747D}">
  <sheetPr>
    <tabColor theme="6" tint="0.59999389629810485"/>
  </sheetPr>
  <dimension ref="A1:S84"/>
  <sheetViews>
    <sheetView view="pageBreakPreview" topLeftCell="A72" zoomScaleNormal="100" zoomScaleSheetLayoutView="100" zoomScalePageLayoutView="85" workbookViewId="0">
      <selection activeCell="AB94" sqref="AB94"/>
    </sheetView>
  </sheetViews>
  <sheetFormatPr defaultColWidth="9.109375" defaultRowHeight="14.4"/>
  <cols>
    <col min="1" max="1" width="23.109375" customWidth="1"/>
    <col min="2" max="7" width="6.5546875" customWidth="1"/>
    <col min="8" max="8" width="4.88671875" customWidth="1"/>
    <col min="9" max="19" width="5" customWidth="1"/>
  </cols>
  <sheetData>
    <row r="1" spans="1:19" ht="13.5" customHeight="1" thickBot="1">
      <c r="A1" s="978" t="s">
        <v>111</v>
      </c>
      <c r="B1" s="72"/>
      <c r="C1" s="72"/>
      <c r="D1" s="72"/>
      <c r="E1" s="65"/>
      <c r="F1" s="65"/>
      <c r="G1" s="65"/>
      <c r="H1" s="65"/>
      <c r="I1" s="65"/>
      <c r="J1" s="65"/>
      <c r="K1" s="65"/>
      <c r="L1" s="65"/>
      <c r="M1" s="65"/>
      <c r="N1" s="65"/>
      <c r="O1" s="65"/>
      <c r="P1" s="65"/>
      <c r="Q1" s="64"/>
      <c r="R1" s="64"/>
      <c r="S1" s="64"/>
    </row>
    <row r="2" spans="1:19" ht="13.5" customHeight="1">
      <c r="A2" s="964"/>
      <c r="B2" s="104" t="s">
        <v>234</v>
      </c>
      <c r="C2" s="53" t="s">
        <v>234</v>
      </c>
      <c r="D2" s="53" t="s">
        <v>234</v>
      </c>
      <c r="E2" s="53" t="s">
        <v>234</v>
      </c>
      <c r="F2" s="53" t="s">
        <v>234</v>
      </c>
      <c r="G2" s="104" t="s">
        <v>216</v>
      </c>
      <c r="H2" s="53" t="s">
        <v>215</v>
      </c>
      <c r="I2" s="53" t="s">
        <v>233</v>
      </c>
      <c r="J2" s="53" t="s">
        <v>232</v>
      </c>
      <c r="K2" s="53" t="s">
        <v>216</v>
      </c>
      <c r="L2" s="53" t="s">
        <v>215</v>
      </c>
      <c r="M2" s="53" t="s">
        <v>233</v>
      </c>
      <c r="N2" s="53" t="s">
        <v>232</v>
      </c>
      <c r="O2" s="53" t="s">
        <v>216</v>
      </c>
      <c r="P2" s="53" t="s">
        <v>215</v>
      </c>
      <c r="Q2" s="53" t="s">
        <v>233</v>
      </c>
      <c r="R2" s="53" t="s">
        <v>232</v>
      </c>
      <c r="S2" s="53" t="s">
        <v>216</v>
      </c>
    </row>
    <row r="3" spans="1:19" ht="13.5" customHeight="1" thickBot="1">
      <c r="A3" s="52" t="s">
        <v>248</v>
      </c>
      <c r="B3" s="102">
        <v>2019</v>
      </c>
      <c r="C3" s="51">
        <v>2018</v>
      </c>
      <c r="D3" s="51">
        <v>2017</v>
      </c>
      <c r="E3" s="51">
        <v>2016</v>
      </c>
      <c r="F3" s="51">
        <v>2015</v>
      </c>
      <c r="G3" s="102">
        <v>2020</v>
      </c>
      <c r="H3" s="51">
        <v>2020</v>
      </c>
      <c r="I3" s="51">
        <v>2019</v>
      </c>
      <c r="J3" s="51">
        <v>2019</v>
      </c>
      <c r="K3" s="51">
        <v>2019</v>
      </c>
      <c r="L3" s="51">
        <v>2019</v>
      </c>
      <c r="M3" s="51">
        <v>2018</v>
      </c>
      <c r="N3" s="51">
        <v>2018</v>
      </c>
      <c r="O3" s="51">
        <v>2018</v>
      </c>
      <c r="P3" s="51">
        <v>2018</v>
      </c>
      <c r="Q3" s="51">
        <v>2017</v>
      </c>
      <c r="R3" s="51">
        <v>2017</v>
      </c>
      <c r="S3" s="51">
        <v>2017</v>
      </c>
    </row>
    <row r="4" spans="1:19" ht="13.5" customHeight="1">
      <c r="A4" s="964" t="s">
        <v>264</v>
      </c>
      <c r="B4" s="976">
        <v>1455</v>
      </c>
      <c r="C4" s="975">
        <f>+M4+N4+O4+P4</f>
        <v>1440</v>
      </c>
      <c r="D4" s="975">
        <v>1543</v>
      </c>
      <c r="E4" s="975">
        <v>1369</v>
      </c>
      <c r="F4" s="975">
        <v>1261</v>
      </c>
      <c r="G4" s="976">
        <v>340</v>
      </c>
      <c r="H4" s="975">
        <v>359</v>
      </c>
      <c r="I4" s="975">
        <v>388</v>
      </c>
      <c r="J4" s="975">
        <v>359</v>
      </c>
      <c r="K4" s="975">
        <v>361</v>
      </c>
      <c r="L4" s="975">
        <v>347</v>
      </c>
      <c r="M4" s="975">
        <v>360</v>
      </c>
      <c r="N4" s="975">
        <v>358</v>
      </c>
      <c r="O4" s="975">
        <v>364</v>
      </c>
      <c r="P4" s="975">
        <v>358</v>
      </c>
      <c r="Q4" s="975">
        <v>394</v>
      </c>
      <c r="R4" s="975">
        <v>375</v>
      </c>
      <c r="S4" s="975">
        <v>393</v>
      </c>
    </row>
    <row r="5" spans="1:19" ht="13.5" customHeight="1">
      <c r="A5" s="964" t="s">
        <v>263</v>
      </c>
      <c r="B5" s="976">
        <v>251</v>
      </c>
      <c r="C5" s="975">
        <f>+M5+N5+O5+P5</f>
        <v>258</v>
      </c>
      <c r="D5" s="975">
        <v>313</v>
      </c>
      <c r="E5" s="975">
        <v>306</v>
      </c>
      <c r="F5" s="975">
        <v>299</v>
      </c>
      <c r="G5" s="976">
        <v>61</v>
      </c>
      <c r="H5" s="975">
        <v>68</v>
      </c>
      <c r="I5" s="975">
        <v>66</v>
      </c>
      <c r="J5" s="975">
        <v>62</v>
      </c>
      <c r="K5" s="975">
        <v>61</v>
      </c>
      <c r="L5" s="975">
        <v>62</v>
      </c>
      <c r="M5" s="975">
        <v>64</v>
      </c>
      <c r="N5" s="975">
        <v>54</v>
      </c>
      <c r="O5" s="975">
        <v>59</v>
      </c>
      <c r="P5" s="975">
        <v>81</v>
      </c>
      <c r="Q5" s="975">
        <v>83</v>
      </c>
      <c r="R5" s="975">
        <v>77</v>
      </c>
      <c r="S5" s="975">
        <v>74</v>
      </c>
    </row>
    <row r="6" spans="1:19" ht="13.5" customHeight="1">
      <c r="A6" s="964" t="s">
        <v>262</v>
      </c>
      <c r="B6" s="976">
        <v>23</v>
      </c>
      <c r="C6" s="975">
        <f>+M6+N6+O6+P6</f>
        <v>23</v>
      </c>
      <c r="D6" s="975">
        <v>27</v>
      </c>
      <c r="E6" s="975">
        <v>30</v>
      </c>
      <c r="F6" s="975">
        <v>31</v>
      </c>
      <c r="G6" s="976">
        <v>6</v>
      </c>
      <c r="H6" s="975">
        <v>7</v>
      </c>
      <c r="I6" s="975">
        <v>7</v>
      </c>
      <c r="J6" s="975">
        <v>6</v>
      </c>
      <c r="K6" s="975">
        <v>5</v>
      </c>
      <c r="L6" s="975">
        <v>5</v>
      </c>
      <c r="M6" s="975">
        <v>7</v>
      </c>
      <c r="N6" s="975">
        <v>6</v>
      </c>
      <c r="O6" s="975">
        <v>5</v>
      </c>
      <c r="P6" s="975">
        <v>5</v>
      </c>
      <c r="Q6" s="975">
        <v>6</v>
      </c>
      <c r="R6" s="975">
        <v>7</v>
      </c>
      <c r="S6" s="975">
        <v>7</v>
      </c>
    </row>
    <row r="7" spans="1:19" ht="23.25" customHeight="1">
      <c r="A7" s="977" t="s">
        <v>261</v>
      </c>
      <c r="B7" s="976">
        <v>157</v>
      </c>
      <c r="C7" s="975">
        <f>+M7+N7+O7+P7</f>
        <v>173</v>
      </c>
      <c r="D7" s="975">
        <v>224</v>
      </c>
      <c r="E7" s="975">
        <v>226</v>
      </c>
      <c r="F7" s="975">
        <v>225</v>
      </c>
      <c r="G7" s="976">
        <v>34</v>
      </c>
      <c r="H7" s="975">
        <v>64</v>
      </c>
      <c r="I7" s="975">
        <v>34</v>
      </c>
      <c r="J7" s="975">
        <v>36</v>
      </c>
      <c r="K7" s="975">
        <v>57</v>
      </c>
      <c r="L7" s="975">
        <v>30</v>
      </c>
      <c r="M7" s="975">
        <v>53</v>
      </c>
      <c r="N7" s="975">
        <v>21</v>
      </c>
      <c r="O7" s="975">
        <v>65</v>
      </c>
      <c r="P7" s="975">
        <v>34</v>
      </c>
      <c r="Q7" s="975">
        <v>45</v>
      </c>
      <c r="R7" s="975">
        <v>55</v>
      </c>
      <c r="S7" s="975">
        <v>48</v>
      </c>
    </row>
    <row r="8" spans="1:19" ht="13.5" customHeight="1">
      <c r="A8" s="964" t="s">
        <v>260</v>
      </c>
      <c r="B8" s="976">
        <v>41</v>
      </c>
      <c r="C8" s="975">
        <f>+M8+N8+O8+P8</f>
        <v>49</v>
      </c>
      <c r="D8" s="975">
        <v>59</v>
      </c>
      <c r="E8" s="975">
        <v>59</v>
      </c>
      <c r="F8" s="975">
        <v>55</v>
      </c>
      <c r="G8" s="976">
        <v>10</v>
      </c>
      <c r="H8" s="975">
        <v>5</v>
      </c>
      <c r="I8" s="975">
        <v>17</v>
      </c>
      <c r="J8" s="975">
        <v>10</v>
      </c>
      <c r="K8" s="975">
        <v>11</v>
      </c>
      <c r="L8" s="975">
        <v>3</v>
      </c>
      <c r="M8" s="975">
        <v>15</v>
      </c>
      <c r="N8" s="975">
        <v>10</v>
      </c>
      <c r="O8" s="975">
        <v>17</v>
      </c>
      <c r="P8" s="975">
        <v>7</v>
      </c>
      <c r="Q8" s="975">
        <v>19</v>
      </c>
      <c r="R8" s="975">
        <v>10</v>
      </c>
      <c r="S8" s="975">
        <v>17</v>
      </c>
    </row>
    <row r="9" spans="1:19" ht="13.5" customHeight="1">
      <c r="A9" s="964" t="s">
        <v>259</v>
      </c>
      <c r="B9" s="976">
        <v>307</v>
      </c>
      <c r="C9" s="975">
        <f>+M9+N9+O9+P9-1</f>
        <v>302</v>
      </c>
      <c r="D9" s="975">
        <v>307</v>
      </c>
      <c r="E9" s="975">
        <v>297</v>
      </c>
      <c r="F9" s="975">
        <v>307</v>
      </c>
      <c r="G9" s="976">
        <v>69</v>
      </c>
      <c r="H9" s="975">
        <v>77</v>
      </c>
      <c r="I9" s="975">
        <v>74</v>
      </c>
      <c r="J9" s="975">
        <v>70</v>
      </c>
      <c r="K9" s="975">
        <v>77</v>
      </c>
      <c r="L9" s="975">
        <v>86</v>
      </c>
      <c r="M9" s="975">
        <v>72</v>
      </c>
      <c r="N9" s="975">
        <v>73</v>
      </c>
      <c r="O9" s="975">
        <v>82</v>
      </c>
      <c r="P9" s="975">
        <v>76</v>
      </c>
      <c r="Q9" s="975">
        <v>73</v>
      </c>
      <c r="R9" s="975">
        <v>75</v>
      </c>
      <c r="S9" s="975">
        <v>84</v>
      </c>
    </row>
    <row r="10" spans="1:19" ht="13.5" customHeight="1">
      <c r="A10" s="964" t="s">
        <v>258</v>
      </c>
      <c r="B10" s="976">
        <v>220</v>
      </c>
      <c r="C10" s="975">
        <f>+M10+N10+O10+P10</f>
        <v>218</v>
      </c>
      <c r="D10" s="975">
        <v>228</v>
      </c>
      <c r="E10" s="975">
        <v>226</v>
      </c>
      <c r="F10" s="975">
        <v>271</v>
      </c>
      <c r="G10" s="976">
        <v>36</v>
      </c>
      <c r="H10" s="975">
        <v>47</v>
      </c>
      <c r="I10" s="975">
        <v>46</v>
      </c>
      <c r="J10" s="975">
        <v>67</v>
      </c>
      <c r="K10" s="975">
        <v>50</v>
      </c>
      <c r="L10" s="975">
        <v>57</v>
      </c>
      <c r="M10" s="975">
        <v>49</v>
      </c>
      <c r="N10" s="975">
        <v>57</v>
      </c>
      <c r="O10" s="975">
        <v>58</v>
      </c>
      <c r="P10" s="975">
        <v>54</v>
      </c>
      <c r="Q10" s="975">
        <v>51</v>
      </c>
      <c r="R10" s="975">
        <v>62</v>
      </c>
      <c r="S10" s="975">
        <v>64</v>
      </c>
    </row>
    <row r="11" spans="1:19" ht="13.5" customHeight="1">
      <c r="A11" s="964" t="s">
        <v>257</v>
      </c>
      <c r="B11" s="976">
        <v>429</v>
      </c>
      <c r="C11" s="975">
        <f>+M11+N11+O11+P11</f>
        <v>399</v>
      </c>
      <c r="D11" s="975">
        <v>465</v>
      </c>
      <c r="E11" s="975">
        <v>531</v>
      </c>
      <c r="F11" s="975">
        <v>548</v>
      </c>
      <c r="G11" s="976">
        <v>98</v>
      </c>
      <c r="H11" s="975">
        <v>105</v>
      </c>
      <c r="I11" s="975">
        <v>115</v>
      </c>
      <c r="J11" s="975">
        <v>113</v>
      </c>
      <c r="K11" s="975">
        <v>99</v>
      </c>
      <c r="L11" s="975">
        <v>102</v>
      </c>
      <c r="M11" s="975">
        <v>92</v>
      </c>
      <c r="N11" s="975">
        <v>98</v>
      </c>
      <c r="O11" s="975">
        <v>112</v>
      </c>
      <c r="P11" s="975">
        <v>97</v>
      </c>
      <c r="Q11" s="975">
        <v>115</v>
      </c>
      <c r="R11" s="975">
        <v>113</v>
      </c>
      <c r="S11" s="975">
        <v>115</v>
      </c>
    </row>
    <row r="12" spans="1:19" ht="13.5" customHeight="1">
      <c r="A12" s="964" t="s">
        <v>256</v>
      </c>
      <c r="B12" s="976">
        <v>111</v>
      </c>
      <c r="C12" s="975">
        <f>+M12+N12+O12+P12</f>
        <v>116</v>
      </c>
      <c r="D12" s="975">
        <v>143</v>
      </c>
      <c r="E12" s="975">
        <v>161</v>
      </c>
      <c r="F12" s="975">
        <v>177</v>
      </c>
      <c r="G12" s="976">
        <v>21</v>
      </c>
      <c r="H12" s="975">
        <v>22</v>
      </c>
      <c r="I12" s="975">
        <v>31</v>
      </c>
      <c r="J12" s="975">
        <v>34</v>
      </c>
      <c r="K12" s="975">
        <v>22</v>
      </c>
      <c r="L12" s="975">
        <v>24</v>
      </c>
      <c r="M12" s="975">
        <v>22</v>
      </c>
      <c r="N12" s="975">
        <v>31</v>
      </c>
      <c r="O12" s="975">
        <v>30</v>
      </c>
      <c r="P12" s="975">
        <v>33</v>
      </c>
      <c r="Q12" s="975">
        <v>32</v>
      </c>
      <c r="R12" s="975">
        <v>36</v>
      </c>
      <c r="S12" s="975">
        <v>36</v>
      </c>
    </row>
    <row r="13" spans="1:19" ht="13.5" customHeight="1" thickBot="1">
      <c r="A13" s="964" t="s">
        <v>255</v>
      </c>
      <c r="B13" s="103">
        <v>17</v>
      </c>
      <c r="C13" s="71">
        <f>+M13+N13+O13+P13+1</f>
        <v>15</v>
      </c>
      <c r="D13" s="71">
        <v>60</v>
      </c>
      <c r="E13" s="71">
        <v>33</v>
      </c>
      <c r="F13" s="71">
        <v>56</v>
      </c>
      <c r="G13" s="103">
        <v>-2</v>
      </c>
      <c r="H13" s="71">
        <v>11</v>
      </c>
      <c r="I13" s="71">
        <v>-3</v>
      </c>
      <c r="J13" s="71">
        <v>-1</v>
      </c>
      <c r="K13" s="71">
        <v>0</v>
      </c>
      <c r="L13" s="71">
        <v>21</v>
      </c>
      <c r="M13" s="71">
        <v>-14</v>
      </c>
      <c r="N13" s="71">
        <v>-5</v>
      </c>
      <c r="O13" s="71">
        <v>8</v>
      </c>
      <c r="P13" s="71">
        <v>25</v>
      </c>
      <c r="Q13" s="71">
        <v>21</v>
      </c>
      <c r="R13" s="71">
        <v>4</v>
      </c>
      <c r="S13" s="71">
        <v>12</v>
      </c>
    </row>
    <row r="14" spans="1:19" ht="22.2" thickBot="1">
      <c r="A14" s="1471" t="s">
        <v>111</v>
      </c>
      <c r="B14" s="105">
        <v>3011</v>
      </c>
      <c r="C14" s="54">
        <f>+M14+N14+O14+P14</f>
        <v>2993</v>
      </c>
      <c r="D14" s="54">
        <v>3369</v>
      </c>
      <c r="E14" s="54">
        <v>3238</v>
      </c>
      <c r="F14" s="54">
        <v>3230</v>
      </c>
      <c r="G14" s="105">
        <v>673</v>
      </c>
      <c r="H14" s="54">
        <v>765</v>
      </c>
      <c r="I14" s="54">
        <v>775</v>
      </c>
      <c r="J14" s="54">
        <v>756</v>
      </c>
      <c r="K14" s="54">
        <v>743</v>
      </c>
      <c r="L14" s="54">
        <v>737</v>
      </c>
      <c r="M14" s="54">
        <f>SUM(M4:M13)</f>
        <v>720</v>
      </c>
      <c r="N14" s="54">
        <f>SUM(N4:N13)</f>
        <v>703</v>
      </c>
      <c r="O14" s="54">
        <f>SUM(O4:O13)</f>
        <v>800</v>
      </c>
      <c r="P14" s="54">
        <v>770</v>
      </c>
      <c r="Q14" s="54">
        <v>839</v>
      </c>
      <c r="R14" s="54">
        <v>814</v>
      </c>
      <c r="S14" s="54">
        <v>850</v>
      </c>
    </row>
    <row r="15" spans="1:19" ht="13.5" customHeight="1">
      <c r="A15" s="70"/>
      <c r="B15" s="69"/>
      <c r="C15" s="69"/>
      <c r="D15" s="69"/>
      <c r="E15" s="69"/>
      <c r="F15" s="68"/>
      <c r="G15" s="68"/>
      <c r="H15" s="68"/>
      <c r="I15" s="68"/>
      <c r="J15" s="68"/>
      <c r="K15" s="68"/>
      <c r="L15" s="68"/>
      <c r="M15" s="68"/>
      <c r="N15" s="68"/>
      <c r="O15" s="68"/>
      <c r="P15" s="68"/>
      <c r="Q15" s="68"/>
      <c r="R15" s="68"/>
      <c r="S15" s="68"/>
    </row>
    <row r="16" spans="1:19" ht="17.25" customHeight="1">
      <c r="A16" s="67"/>
      <c r="B16" s="67"/>
      <c r="C16" s="67"/>
      <c r="D16" s="67"/>
      <c r="E16" s="67"/>
      <c r="F16" s="67"/>
      <c r="G16" s="67"/>
      <c r="H16" s="67"/>
      <c r="I16" s="67"/>
      <c r="J16" s="67"/>
      <c r="K16" s="67"/>
      <c r="L16" s="67"/>
      <c r="M16" s="67"/>
      <c r="N16" s="67"/>
      <c r="O16" s="67"/>
      <c r="P16" s="67"/>
      <c r="Q16" s="67"/>
      <c r="R16" s="67"/>
      <c r="S16" s="67"/>
    </row>
    <row r="17" spans="1:19" ht="13.5" customHeight="1" thickBot="1">
      <c r="A17" s="66" t="s">
        <v>83</v>
      </c>
      <c r="B17" s="65"/>
      <c r="C17" s="65"/>
      <c r="D17" s="65"/>
      <c r="E17" s="65"/>
      <c r="F17" s="65"/>
      <c r="G17" s="65"/>
      <c r="H17" s="65"/>
      <c r="I17" s="65"/>
      <c r="J17" s="65"/>
      <c r="K17" s="65"/>
      <c r="L17" s="65"/>
      <c r="M17" s="65"/>
      <c r="N17" s="65"/>
      <c r="O17" s="65"/>
      <c r="P17" s="65"/>
      <c r="Q17" s="65"/>
      <c r="R17" s="65"/>
      <c r="S17" s="65"/>
    </row>
    <row r="18" spans="1:19" ht="13.5" customHeight="1">
      <c r="A18" s="964"/>
      <c r="B18" s="104" t="s">
        <v>234</v>
      </c>
      <c r="C18" s="53" t="s">
        <v>234</v>
      </c>
      <c r="D18" s="53" t="s">
        <v>234</v>
      </c>
      <c r="E18" s="53" t="s">
        <v>234</v>
      </c>
      <c r="F18" s="53" t="s">
        <v>234</v>
      </c>
      <c r="G18" s="104" t="s">
        <v>216</v>
      </c>
      <c r="H18" s="53" t="s">
        <v>215</v>
      </c>
      <c r="I18" s="53" t="s">
        <v>233</v>
      </c>
      <c r="J18" s="53" t="s">
        <v>232</v>
      </c>
      <c r="K18" s="53" t="s">
        <v>216</v>
      </c>
      <c r="L18" s="53" t="s">
        <v>215</v>
      </c>
      <c r="M18" s="53" t="s">
        <v>233</v>
      </c>
      <c r="N18" s="53" t="s">
        <v>232</v>
      </c>
      <c r="O18" s="53" t="s">
        <v>216</v>
      </c>
      <c r="P18" s="53" t="s">
        <v>215</v>
      </c>
      <c r="Q18" s="53" t="s">
        <v>233</v>
      </c>
      <c r="R18" s="53" t="s">
        <v>232</v>
      </c>
      <c r="S18" s="53" t="s">
        <v>216</v>
      </c>
    </row>
    <row r="19" spans="1:19" ht="13.5" customHeight="1" thickBot="1">
      <c r="A19" s="52" t="s">
        <v>248</v>
      </c>
      <c r="B19" s="102">
        <v>2019</v>
      </c>
      <c r="C19" s="51">
        <v>2018</v>
      </c>
      <c r="D19" s="51">
        <v>2017</v>
      </c>
      <c r="E19" s="51">
        <v>2016</v>
      </c>
      <c r="F19" s="51">
        <v>2015</v>
      </c>
      <c r="G19" s="102">
        <v>2020</v>
      </c>
      <c r="H19" s="51">
        <v>2020</v>
      </c>
      <c r="I19" s="51">
        <v>2019</v>
      </c>
      <c r="J19" s="51">
        <v>2019</v>
      </c>
      <c r="K19" s="51">
        <v>2019</v>
      </c>
      <c r="L19" s="51">
        <v>2019</v>
      </c>
      <c r="M19" s="51">
        <v>2018</v>
      </c>
      <c r="N19" s="51">
        <v>2018</v>
      </c>
      <c r="O19" s="51">
        <v>2018</v>
      </c>
      <c r="P19" s="51">
        <v>2018</v>
      </c>
      <c r="Q19" s="51">
        <v>2017</v>
      </c>
      <c r="R19" s="51">
        <v>2017</v>
      </c>
      <c r="S19" s="51">
        <v>2017</v>
      </c>
    </row>
    <row r="20" spans="1:19" ht="13.5" customHeight="1">
      <c r="A20" s="63" t="s">
        <v>254</v>
      </c>
      <c r="B20" s="108">
        <v>-530</v>
      </c>
      <c r="C20" s="62">
        <f>+M20+N20+O20+P20-1</f>
        <v>-484</v>
      </c>
      <c r="D20" s="62">
        <v>-565</v>
      </c>
      <c r="E20" s="62">
        <v>-573</v>
      </c>
      <c r="F20" s="62">
        <v>-485</v>
      </c>
      <c r="G20" s="108">
        <v>-122</v>
      </c>
      <c r="H20" s="62">
        <v>-120</v>
      </c>
      <c r="I20" s="62">
        <v>-140</v>
      </c>
      <c r="J20" s="62">
        <v>-125</v>
      </c>
      <c r="K20" s="62">
        <v>-137</v>
      </c>
      <c r="L20" s="62">
        <v>-128</v>
      </c>
      <c r="M20" s="62">
        <v>-120</v>
      </c>
      <c r="N20" s="62">
        <v>-121</v>
      </c>
      <c r="O20" s="62">
        <v>-119</v>
      </c>
      <c r="P20" s="62">
        <v>-123</v>
      </c>
      <c r="Q20" s="62">
        <v>-128</v>
      </c>
      <c r="R20" s="62">
        <v>-151</v>
      </c>
      <c r="S20" s="62">
        <v>-157</v>
      </c>
    </row>
    <row r="21" spans="1:19" ht="13.5" customHeight="1">
      <c r="A21" s="63" t="s">
        <v>253</v>
      </c>
      <c r="B21" s="108">
        <v>-59</v>
      </c>
      <c r="C21" s="62">
        <f>+M21+N21+O21+P21-1</f>
        <v>-60</v>
      </c>
      <c r="D21" s="62">
        <v>-66</v>
      </c>
      <c r="E21" s="62">
        <v>-79</v>
      </c>
      <c r="F21" s="62">
        <v>-84</v>
      </c>
      <c r="G21" s="108">
        <v>-8</v>
      </c>
      <c r="H21" s="62">
        <v>-9</v>
      </c>
      <c r="I21" s="62">
        <v>-20</v>
      </c>
      <c r="J21" s="62">
        <v>-13</v>
      </c>
      <c r="K21" s="62">
        <v>-14</v>
      </c>
      <c r="L21" s="62">
        <v>-12</v>
      </c>
      <c r="M21" s="62">
        <v>-26</v>
      </c>
      <c r="N21" s="62">
        <v>-10</v>
      </c>
      <c r="O21" s="62">
        <v>-12</v>
      </c>
      <c r="P21" s="62">
        <v>-11</v>
      </c>
      <c r="Q21" s="62">
        <v>-21</v>
      </c>
      <c r="R21" s="62">
        <v>-14</v>
      </c>
      <c r="S21" s="62">
        <v>-16</v>
      </c>
    </row>
    <row r="22" spans="1:19" ht="23.25" customHeight="1">
      <c r="A22" s="63" t="s">
        <v>252</v>
      </c>
      <c r="B22" s="108">
        <v>-66</v>
      </c>
      <c r="C22" s="62">
        <f>+M22+N22+O22+P22</f>
        <v>-83</v>
      </c>
      <c r="D22" s="62">
        <v>-101</v>
      </c>
      <c r="E22" s="62">
        <v>-125</v>
      </c>
      <c r="F22" s="62">
        <v>-145</v>
      </c>
      <c r="G22" s="108">
        <v>-13</v>
      </c>
      <c r="H22" s="62">
        <v>-15</v>
      </c>
      <c r="I22" s="62">
        <v>-16</v>
      </c>
      <c r="J22" s="62">
        <v>-15</v>
      </c>
      <c r="K22" s="62">
        <v>-17</v>
      </c>
      <c r="L22" s="62">
        <v>-18</v>
      </c>
      <c r="M22" s="62">
        <v>-20</v>
      </c>
      <c r="N22" s="62">
        <v>-19</v>
      </c>
      <c r="O22" s="62">
        <v>-22</v>
      </c>
      <c r="P22" s="62">
        <v>-22</v>
      </c>
      <c r="Q22" s="62">
        <v>-24</v>
      </c>
      <c r="R22" s="62">
        <v>-24</v>
      </c>
      <c r="S22" s="62">
        <v>-25</v>
      </c>
    </row>
    <row r="23" spans="1:19" ht="13.5" customHeight="1">
      <c r="A23" s="63" t="s">
        <v>251</v>
      </c>
      <c r="B23" s="108">
        <v>-150</v>
      </c>
      <c r="C23" s="62">
        <f>+M23+N23+O23+P23</f>
        <v>-312</v>
      </c>
      <c r="D23" s="62">
        <v>-309</v>
      </c>
      <c r="E23" s="62">
        <v>-309</v>
      </c>
      <c r="F23" s="62">
        <v>-373</v>
      </c>
      <c r="G23" s="108">
        <v>-34</v>
      </c>
      <c r="H23" s="62">
        <v>-27</v>
      </c>
      <c r="I23" s="62">
        <v>-64</v>
      </c>
      <c r="J23" s="62">
        <v>-29</v>
      </c>
      <c r="K23" s="62">
        <v>-27</v>
      </c>
      <c r="L23" s="62">
        <v>-30</v>
      </c>
      <c r="M23" s="62">
        <v>-83</v>
      </c>
      <c r="N23" s="62">
        <v>-71</v>
      </c>
      <c r="O23" s="62">
        <v>-84</v>
      </c>
      <c r="P23" s="62">
        <v>-74</v>
      </c>
      <c r="Q23" s="62">
        <v>-84</v>
      </c>
      <c r="R23" s="62">
        <v>-72</v>
      </c>
      <c r="S23" s="62">
        <v>-76</v>
      </c>
    </row>
    <row r="24" spans="1:19" ht="13.5" customHeight="1">
      <c r="A24" s="63" t="s">
        <v>1176</v>
      </c>
      <c r="B24" s="108">
        <v>-211</v>
      </c>
      <c r="C24" s="62">
        <v>-167</v>
      </c>
      <c r="D24" s="62">
        <v>-222</v>
      </c>
      <c r="E24" s="974">
        <v>-128</v>
      </c>
      <c r="F24" s="62">
        <v>-147</v>
      </c>
      <c r="G24" s="108">
        <v>-49</v>
      </c>
      <c r="H24" s="62">
        <v>-153</v>
      </c>
      <c r="I24" s="62">
        <v>-1</v>
      </c>
      <c r="J24" s="62">
        <v>-2</v>
      </c>
      <c r="K24" s="62">
        <v>-1</v>
      </c>
      <c r="L24" s="62">
        <v>-207</v>
      </c>
      <c r="M24" s="62">
        <v>0</v>
      </c>
      <c r="N24" s="62">
        <v>0</v>
      </c>
      <c r="O24" s="62">
        <v>0</v>
      </c>
      <c r="P24" s="62">
        <v>-167</v>
      </c>
      <c r="Q24" s="62">
        <v>0</v>
      </c>
      <c r="R24" s="62">
        <v>0</v>
      </c>
      <c r="S24" s="62">
        <v>0</v>
      </c>
    </row>
    <row r="25" spans="1:19" ht="13.5" customHeight="1" thickBot="1">
      <c r="A25" s="49" t="s">
        <v>250</v>
      </c>
      <c r="B25" s="107">
        <f>-211-623</f>
        <v>-834</v>
      </c>
      <c r="C25" s="61">
        <v>-460</v>
      </c>
      <c r="D25" s="61">
        <v>-581</v>
      </c>
      <c r="E25" s="61">
        <v>-560</v>
      </c>
      <c r="F25" s="61">
        <v>-398</v>
      </c>
      <c r="G25" s="107">
        <v>-77</v>
      </c>
      <c r="H25" s="61">
        <v>-95</v>
      </c>
      <c r="I25" s="61">
        <v>-134</v>
      </c>
      <c r="J25" s="61">
        <f>-182-2</f>
        <v>-184</v>
      </c>
      <c r="K25" s="61">
        <v>-108</v>
      </c>
      <c r="L25" s="61">
        <v>-199</v>
      </c>
      <c r="M25" s="61">
        <v>-141</v>
      </c>
      <c r="N25" s="61">
        <v>-102</v>
      </c>
      <c r="O25" s="61">
        <v>-113</v>
      </c>
      <c r="P25" s="973">
        <v>-106</v>
      </c>
      <c r="Q25" s="61">
        <v>-168</v>
      </c>
      <c r="R25" s="61">
        <v>-116</v>
      </c>
      <c r="S25" s="61">
        <v>-159</v>
      </c>
    </row>
    <row r="26" spans="1:19" ht="13.5" customHeight="1" thickBot="1">
      <c r="A26" s="606" t="s">
        <v>249</v>
      </c>
      <c r="B26" s="106">
        <v>-1639</v>
      </c>
      <c r="C26" s="60">
        <f>+M26+N26+O26+P26</f>
        <v>-1566</v>
      </c>
      <c r="D26" s="60">
        <f>-1622-222</f>
        <v>-1844</v>
      </c>
      <c r="E26" s="60">
        <f>-1646-128</f>
        <v>-1774</v>
      </c>
      <c r="F26" s="60">
        <f>-1485-147</f>
        <v>-1632</v>
      </c>
      <c r="G26" s="106">
        <v>-303</v>
      </c>
      <c r="H26" s="60">
        <v>-419</v>
      </c>
      <c r="I26" s="60">
        <v>-375</v>
      </c>
      <c r="J26" s="60">
        <v>-366</v>
      </c>
      <c r="K26" s="60">
        <v>-304</v>
      </c>
      <c r="L26" s="60">
        <v>-594</v>
      </c>
      <c r="M26" s="60">
        <f>SUM(M20:M25)</f>
        <v>-390</v>
      </c>
      <c r="N26" s="60">
        <f>SUM(N20:N25)</f>
        <v>-323</v>
      </c>
      <c r="O26" s="60">
        <f>SUM(O20:O25)</f>
        <v>-350</v>
      </c>
      <c r="P26" s="972">
        <v>-503</v>
      </c>
      <c r="Q26" s="60">
        <v>-425</v>
      </c>
      <c r="R26" s="60">
        <v>-377</v>
      </c>
      <c r="S26" s="60">
        <v>-433</v>
      </c>
    </row>
    <row r="27" spans="1:19" ht="13.5" customHeight="1">
      <c r="A27" s="48"/>
      <c r="B27" s="48"/>
      <c r="C27" s="48"/>
      <c r="D27" s="48"/>
      <c r="E27" s="971" t="s">
        <v>0</v>
      </c>
      <c r="F27" s="48"/>
      <c r="G27" s="48"/>
      <c r="H27" s="48"/>
      <c r="I27" s="48"/>
      <c r="J27" s="48"/>
      <c r="K27" s="48"/>
      <c r="L27" s="48"/>
      <c r="M27" s="48"/>
      <c r="N27" s="48"/>
      <c r="O27" s="48"/>
      <c r="P27" s="48"/>
      <c r="Q27" s="48"/>
      <c r="R27" s="48"/>
      <c r="S27" s="48"/>
    </row>
    <row r="28" spans="1:19" ht="13.5" customHeight="1">
      <c r="A28" s="48"/>
      <c r="B28" s="48"/>
      <c r="C28" s="48"/>
      <c r="D28" s="48"/>
      <c r="E28" s="970" t="s">
        <v>0</v>
      </c>
      <c r="F28" s="969"/>
      <c r="G28" s="969"/>
      <c r="H28" s="48"/>
      <c r="I28" s="48"/>
      <c r="J28" s="48"/>
      <c r="K28" s="48"/>
      <c r="L28" s="48"/>
      <c r="M28" s="48"/>
      <c r="N28" s="48"/>
      <c r="O28" s="48"/>
      <c r="P28" s="48"/>
      <c r="Q28" s="48"/>
      <c r="R28" s="48"/>
      <c r="S28" s="48"/>
    </row>
    <row r="29" spans="1:19" ht="13.5" customHeight="1" thickBot="1">
      <c r="A29" s="265" t="s">
        <v>1175</v>
      </c>
      <c r="B29" s="265"/>
      <c r="C29" s="265"/>
      <c r="D29" s="59"/>
      <c r="E29" s="59"/>
      <c r="F29" s="59"/>
      <c r="G29" s="59"/>
      <c r="H29" s="59"/>
      <c r="I29" s="59"/>
      <c r="J29" s="59"/>
      <c r="K29" s="59"/>
      <c r="L29" s="59"/>
      <c r="M29" s="59"/>
      <c r="N29" s="59"/>
      <c r="O29" s="59"/>
      <c r="P29" s="58"/>
      <c r="Q29" s="58"/>
      <c r="R29" s="58"/>
      <c r="S29" s="58"/>
    </row>
    <row r="30" spans="1:19" ht="17.25" customHeight="1">
      <c r="A30" s="964"/>
      <c r="B30" s="964"/>
      <c r="C30" s="964"/>
      <c r="D30" s="53" t="s">
        <v>234</v>
      </c>
      <c r="E30" s="53" t="s">
        <v>234</v>
      </c>
      <c r="F30" s="53" t="s">
        <v>234</v>
      </c>
      <c r="G30" s="53"/>
      <c r="H30" s="53"/>
      <c r="I30" s="53" t="s">
        <v>233</v>
      </c>
      <c r="J30" s="53" t="s">
        <v>232</v>
      </c>
      <c r="K30" s="53" t="s">
        <v>216</v>
      </c>
      <c r="L30" s="53" t="s">
        <v>215</v>
      </c>
      <c r="M30" s="53" t="s">
        <v>233</v>
      </c>
      <c r="N30" s="53" t="s">
        <v>232</v>
      </c>
      <c r="O30" s="53" t="s">
        <v>216</v>
      </c>
      <c r="P30" s="53" t="s">
        <v>215</v>
      </c>
      <c r="Q30" s="53" t="s">
        <v>233</v>
      </c>
      <c r="R30" s="53" t="s">
        <v>232</v>
      </c>
      <c r="S30" s="53" t="s">
        <v>216</v>
      </c>
    </row>
    <row r="31" spans="1:19" ht="13.5" customHeight="1" thickBot="1">
      <c r="A31" s="52" t="s">
        <v>248</v>
      </c>
      <c r="B31" s="52"/>
      <c r="C31" s="52"/>
      <c r="D31" s="51">
        <v>2017</v>
      </c>
      <c r="E31" s="51">
        <v>2016</v>
      </c>
      <c r="F31" s="51">
        <v>2015</v>
      </c>
      <c r="G31" s="51"/>
      <c r="H31" s="51"/>
      <c r="I31" s="51">
        <v>2017</v>
      </c>
      <c r="J31" s="51">
        <v>2017</v>
      </c>
      <c r="K31" s="51">
        <v>2017</v>
      </c>
      <c r="L31" s="51">
        <v>2017</v>
      </c>
      <c r="M31" s="51">
        <v>2016</v>
      </c>
      <c r="N31" s="51">
        <v>2016</v>
      </c>
      <c r="O31" s="51">
        <v>2016</v>
      </c>
      <c r="P31" s="51">
        <v>2016</v>
      </c>
      <c r="Q31" s="51">
        <v>2015</v>
      </c>
      <c r="R31" s="51">
        <v>2015</v>
      </c>
      <c r="S31" s="51">
        <v>2015</v>
      </c>
    </row>
    <row r="32" spans="1:19" ht="13.5" customHeight="1">
      <c r="A32" s="218" t="s">
        <v>247</v>
      </c>
      <c r="B32" s="218"/>
      <c r="C32" s="218"/>
      <c r="D32" s="217"/>
      <c r="E32" s="217"/>
      <c r="F32" s="62"/>
      <c r="G32" s="62"/>
      <c r="H32" s="62"/>
      <c r="I32" s="62"/>
      <c r="J32" s="62"/>
      <c r="K32" s="62"/>
      <c r="L32" s="62"/>
      <c r="M32" s="217"/>
      <c r="N32" s="217"/>
      <c r="O32" s="217"/>
      <c r="P32" s="217"/>
      <c r="Q32" s="217"/>
      <c r="R32" s="217"/>
      <c r="S32" s="217"/>
    </row>
    <row r="33" spans="1:19" ht="13.5" customHeight="1">
      <c r="A33" s="968" t="s">
        <v>240</v>
      </c>
      <c r="B33" s="968"/>
      <c r="C33" s="968"/>
      <c r="D33" s="555">
        <v>-1</v>
      </c>
      <c r="E33" s="555">
        <v>-1</v>
      </c>
      <c r="F33" s="555" t="s">
        <v>246</v>
      </c>
      <c r="G33" s="555"/>
      <c r="H33" s="555"/>
      <c r="I33" s="555">
        <v>0</v>
      </c>
      <c r="J33" s="555">
        <v>0</v>
      </c>
      <c r="K33" s="555">
        <v>-1</v>
      </c>
      <c r="L33" s="555" t="s">
        <v>60</v>
      </c>
      <c r="M33" s="555">
        <v>-1</v>
      </c>
      <c r="N33" s="555" t="s">
        <v>246</v>
      </c>
      <c r="O33" s="555" t="s">
        <v>246</v>
      </c>
      <c r="P33" s="555">
        <v>0</v>
      </c>
      <c r="Q33" s="555">
        <v>0</v>
      </c>
      <c r="R33" s="555">
        <v>-1</v>
      </c>
      <c r="S33" s="555">
        <v>0</v>
      </c>
    </row>
    <row r="34" spans="1:19" ht="13.5" customHeight="1" thickBot="1">
      <c r="A34" s="49" t="s">
        <v>239</v>
      </c>
      <c r="B34" s="49"/>
      <c r="C34" s="49"/>
      <c r="D34" s="556">
        <v>1</v>
      </c>
      <c r="E34" s="556">
        <v>1</v>
      </c>
      <c r="F34" s="556">
        <v>1</v>
      </c>
      <c r="G34" s="556"/>
      <c r="H34" s="556"/>
      <c r="I34" s="556">
        <v>1</v>
      </c>
      <c r="J34" s="556">
        <v>0</v>
      </c>
      <c r="K34" s="556">
        <v>0</v>
      </c>
      <c r="L34" s="556" t="s">
        <v>60</v>
      </c>
      <c r="M34" s="556">
        <v>1</v>
      </c>
      <c r="N34" s="556" t="s">
        <v>246</v>
      </c>
      <c r="O34" s="556" t="s">
        <v>246</v>
      </c>
      <c r="P34" s="556">
        <v>0</v>
      </c>
      <c r="Q34" s="556">
        <v>0</v>
      </c>
      <c r="R34" s="556">
        <v>1</v>
      </c>
      <c r="S34" s="556" t="s">
        <v>60</v>
      </c>
    </row>
    <row r="35" spans="1:19" ht="13.5" customHeight="1" thickBot="1">
      <c r="A35" s="604" t="s">
        <v>245</v>
      </c>
      <c r="B35" s="55"/>
      <c r="C35" s="55"/>
      <c r="D35" s="557" t="s">
        <v>237</v>
      </c>
      <c r="E35" s="557" t="s">
        <v>237</v>
      </c>
      <c r="F35" s="557">
        <v>1</v>
      </c>
      <c r="G35" s="557"/>
      <c r="H35" s="557"/>
      <c r="I35" s="557">
        <v>1</v>
      </c>
      <c r="J35" s="557">
        <v>0</v>
      </c>
      <c r="K35" s="557">
        <v>-1</v>
      </c>
      <c r="L35" s="557" t="s">
        <v>60</v>
      </c>
      <c r="M35" s="557" t="s">
        <v>237</v>
      </c>
      <c r="N35" s="557" t="s">
        <v>237</v>
      </c>
      <c r="O35" s="557" t="s">
        <v>237</v>
      </c>
      <c r="P35" s="557">
        <v>0</v>
      </c>
      <c r="Q35" s="557">
        <v>0</v>
      </c>
      <c r="R35" s="557" t="s">
        <v>237</v>
      </c>
      <c r="S35" s="557" t="s">
        <v>237</v>
      </c>
    </row>
    <row r="36" spans="1:19" ht="13.5" customHeight="1">
      <c r="A36" s="57"/>
      <c r="B36" s="57"/>
      <c r="C36" s="57"/>
      <c r="D36" s="558"/>
      <c r="E36" s="558"/>
      <c r="F36" s="558"/>
      <c r="G36" s="558"/>
      <c r="H36" s="558"/>
      <c r="I36" s="558"/>
      <c r="J36" s="558"/>
      <c r="K36" s="558"/>
      <c r="L36" s="558"/>
      <c r="M36" s="558"/>
      <c r="N36" s="558"/>
      <c r="O36" s="558"/>
      <c r="P36" s="558"/>
      <c r="Q36" s="558"/>
      <c r="R36" s="558"/>
      <c r="S36" s="558"/>
    </row>
    <row r="37" spans="1:19" ht="13.5" customHeight="1">
      <c r="A37" s="968" t="s">
        <v>242</v>
      </c>
      <c r="B37" s="968"/>
      <c r="C37" s="968"/>
      <c r="D37" s="555">
        <v>-426</v>
      </c>
      <c r="E37" s="555">
        <v>-600</v>
      </c>
      <c r="F37" s="555">
        <v>-605</v>
      </c>
      <c r="G37" s="555"/>
      <c r="H37" s="555"/>
      <c r="I37" s="555">
        <v>-97</v>
      </c>
      <c r="J37" s="555">
        <v>-116</v>
      </c>
      <c r="K37" s="555">
        <v>-111</v>
      </c>
      <c r="L37" s="555">
        <v>-102</v>
      </c>
      <c r="M37" s="555">
        <v>-231</v>
      </c>
      <c r="N37" s="555">
        <v>-119</v>
      </c>
      <c r="O37" s="555">
        <v>-119</v>
      </c>
      <c r="P37" s="555">
        <v>-131</v>
      </c>
      <c r="Q37" s="555">
        <v>-129</v>
      </c>
      <c r="R37" s="555">
        <v>-142</v>
      </c>
      <c r="S37" s="555">
        <v>-206</v>
      </c>
    </row>
    <row r="38" spans="1:19" s="367" customFormat="1" ht="13.5" customHeight="1">
      <c r="A38" s="968" t="s">
        <v>241</v>
      </c>
      <c r="B38" s="968"/>
      <c r="C38" s="968"/>
      <c r="D38" s="555">
        <v>300</v>
      </c>
      <c r="E38" s="555">
        <v>474</v>
      </c>
      <c r="F38" s="555">
        <v>448</v>
      </c>
      <c r="G38" s="555"/>
      <c r="H38" s="555"/>
      <c r="I38" s="555">
        <v>61</v>
      </c>
      <c r="J38" s="555">
        <v>86</v>
      </c>
      <c r="K38" s="555">
        <v>86</v>
      </c>
      <c r="L38" s="555">
        <v>67</v>
      </c>
      <c r="M38" s="555">
        <v>193</v>
      </c>
      <c r="N38" s="555">
        <v>91</v>
      </c>
      <c r="O38" s="555">
        <v>90</v>
      </c>
      <c r="P38" s="555">
        <v>100</v>
      </c>
      <c r="Q38" s="555">
        <v>82</v>
      </c>
      <c r="R38" s="555">
        <v>109</v>
      </c>
      <c r="S38" s="555">
        <v>172</v>
      </c>
    </row>
    <row r="39" spans="1:19" ht="13.5" customHeight="1">
      <c r="A39" s="968" t="s">
        <v>244</v>
      </c>
      <c r="B39" s="968"/>
      <c r="C39" s="968"/>
      <c r="D39" s="555">
        <v>54</v>
      </c>
      <c r="E39" s="555">
        <v>57</v>
      </c>
      <c r="F39" s="555">
        <v>63</v>
      </c>
      <c r="G39" s="555"/>
      <c r="H39" s="555"/>
      <c r="I39" s="555">
        <v>13</v>
      </c>
      <c r="J39" s="555">
        <v>16</v>
      </c>
      <c r="K39" s="555">
        <v>14</v>
      </c>
      <c r="L39" s="555">
        <v>11</v>
      </c>
      <c r="M39" s="555">
        <v>21</v>
      </c>
      <c r="N39" s="555">
        <v>12</v>
      </c>
      <c r="O39" s="555">
        <v>12</v>
      </c>
      <c r="P39" s="555">
        <v>12</v>
      </c>
      <c r="Q39" s="555">
        <v>17</v>
      </c>
      <c r="R39" s="555">
        <v>20</v>
      </c>
      <c r="S39" s="555">
        <v>14</v>
      </c>
    </row>
    <row r="40" spans="1:19" ht="13.5" customHeight="1">
      <c r="A40" s="968" t="s">
        <v>240</v>
      </c>
      <c r="B40" s="968"/>
      <c r="C40" s="968"/>
      <c r="D40" s="555">
        <v>-908</v>
      </c>
      <c r="E40" s="555">
        <v>-1056</v>
      </c>
      <c r="F40" s="555">
        <v>-1074</v>
      </c>
      <c r="G40" s="555"/>
      <c r="H40" s="555"/>
      <c r="I40" s="555">
        <v>-251</v>
      </c>
      <c r="J40" s="555">
        <v>-189</v>
      </c>
      <c r="K40" s="555">
        <v>-215</v>
      </c>
      <c r="L40" s="555">
        <v>-253</v>
      </c>
      <c r="M40" s="555">
        <v>-275</v>
      </c>
      <c r="N40" s="555">
        <v>-293</v>
      </c>
      <c r="O40" s="555">
        <v>-248</v>
      </c>
      <c r="P40" s="555">
        <v>-240</v>
      </c>
      <c r="Q40" s="555">
        <v>-420</v>
      </c>
      <c r="R40" s="555">
        <v>-220</v>
      </c>
      <c r="S40" s="555">
        <v>-220</v>
      </c>
    </row>
    <row r="41" spans="1:19" ht="13.5" customHeight="1" thickBot="1">
      <c r="A41" s="56" t="s">
        <v>239</v>
      </c>
      <c r="B41" s="56"/>
      <c r="C41" s="56"/>
      <c r="D41" s="559">
        <v>642</v>
      </c>
      <c r="E41" s="559">
        <v>639</v>
      </c>
      <c r="F41" s="559">
        <v>693</v>
      </c>
      <c r="G41" s="559"/>
      <c r="H41" s="559"/>
      <c r="I41" s="559">
        <v>202</v>
      </c>
      <c r="J41" s="559">
        <v>122</v>
      </c>
      <c r="K41" s="559">
        <v>147</v>
      </c>
      <c r="L41" s="559">
        <v>171</v>
      </c>
      <c r="M41" s="559">
        <v>165</v>
      </c>
      <c r="N41" s="559">
        <v>174</v>
      </c>
      <c r="O41" s="559">
        <v>148</v>
      </c>
      <c r="P41" s="559">
        <v>152</v>
      </c>
      <c r="Q41" s="559">
        <v>278</v>
      </c>
      <c r="R41" s="559">
        <v>122</v>
      </c>
      <c r="S41" s="559">
        <v>148</v>
      </c>
    </row>
    <row r="42" spans="1:19" ht="13.5" customHeight="1" thickBot="1">
      <c r="A42" s="605" t="s">
        <v>243</v>
      </c>
      <c r="B42" s="55"/>
      <c r="C42" s="55"/>
      <c r="D42" s="557">
        <v>-338</v>
      </c>
      <c r="E42" s="557">
        <v>-486</v>
      </c>
      <c r="F42" s="557">
        <v>-475</v>
      </c>
      <c r="G42" s="557"/>
      <c r="H42" s="557"/>
      <c r="I42" s="557">
        <v>-72</v>
      </c>
      <c r="J42" s="557">
        <v>-81</v>
      </c>
      <c r="K42" s="557">
        <v>-79</v>
      </c>
      <c r="L42" s="557">
        <v>-106</v>
      </c>
      <c r="M42" s="557">
        <v>-127</v>
      </c>
      <c r="N42" s="557">
        <v>-135</v>
      </c>
      <c r="O42" s="557">
        <v>-117</v>
      </c>
      <c r="P42" s="557">
        <v>-107</v>
      </c>
      <c r="Q42" s="557">
        <v>-172</v>
      </c>
      <c r="R42" s="557">
        <v>-111</v>
      </c>
      <c r="S42" s="557">
        <v>-92</v>
      </c>
    </row>
    <row r="43" spans="1:19" ht="17.25" customHeight="1">
      <c r="A43" s="57"/>
      <c r="B43" s="57"/>
      <c r="C43" s="57"/>
      <c r="D43" s="558"/>
      <c r="E43" s="558"/>
      <c r="F43" s="558"/>
      <c r="G43" s="558"/>
      <c r="H43" s="558"/>
      <c r="I43" s="558"/>
      <c r="J43" s="558"/>
      <c r="K43" s="558"/>
      <c r="L43" s="558"/>
      <c r="M43" s="558"/>
      <c r="N43" s="558"/>
      <c r="O43" s="558"/>
      <c r="P43" s="558"/>
      <c r="Q43" s="558"/>
      <c r="R43" s="558"/>
      <c r="S43" s="558"/>
    </row>
    <row r="44" spans="1:19" ht="13.5" customHeight="1">
      <c r="A44" s="968" t="s">
        <v>242</v>
      </c>
      <c r="B44" s="968"/>
      <c r="C44" s="968"/>
      <c r="D44" s="555">
        <v>-9</v>
      </c>
      <c r="E44" s="555">
        <v>-9</v>
      </c>
      <c r="F44" s="555">
        <v>-11</v>
      </c>
      <c r="G44" s="555"/>
      <c r="H44" s="555"/>
      <c r="I44" s="555">
        <v>-5</v>
      </c>
      <c r="J44" s="555">
        <v>-1</v>
      </c>
      <c r="K44" s="555">
        <v>-1</v>
      </c>
      <c r="L44" s="555">
        <v>-2</v>
      </c>
      <c r="M44" s="555">
        <v>-3</v>
      </c>
      <c r="N44" s="555">
        <v>-2</v>
      </c>
      <c r="O44" s="555">
        <v>-2</v>
      </c>
      <c r="P44" s="555">
        <v>-2</v>
      </c>
      <c r="Q44" s="555">
        <v>-2</v>
      </c>
      <c r="R44" s="555">
        <v>-4</v>
      </c>
      <c r="S44" s="555">
        <v>-1</v>
      </c>
    </row>
    <row r="45" spans="1:19" ht="13.5" customHeight="1">
      <c r="A45" s="968" t="s">
        <v>241</v>
      </c>
      <c r="B45" s="968"/>
      <c r="C45" s="968"/>
      <c r="D45" s="555">
        <v>9</v>
      </c>
      <c r="E45" s="555">
        <v>9</v>
      </c>
      <c r="F45" s="555">
        <v>11</v>
      </c>
      <c r="G45" s="555"/>
      <c r="H45" s="555"/>
      <c r="I45" s="555">
        <v>5</v>
      </c>
      <c r="J45" s="555">
        <v>1</v>
      </c>
      <c r="K45" s="555">
        <v>1</v>
      </c>
      <c r="L45" s="555">
        <v>2</v>
      </c>
      <c r="M45" s="555">
        <v>3</v>
      </c>
      <c r="N45" s="555">
        <v>2</v>
      </c>
      <c r="O45" s="555">
        <v>3</v>
      </c>
      <c r="P45" s="555">
        <v>1</v>
      </c>
      <c r="Q45" s="555">
        <v>2</v>
      </c>
      <c r="R45" s="555">
        <v>4</v>
      </c>
      <c r="S45" s="555">
        <v>1</v>
      </c>
    </row>
    <row r="46" spans="1:19" ht="13.5" customHeight="1">
      <c r="A46" s="968" t="s">
        <v>240</v>
      </c>
      <c r="B46" s="968"/>
      <c r="C46" s="968"/>
      <c r="D46" s="555">
        <v>-92</v>
      </c>
      <c r="E46" s="555">
        <v>-96</v>
      </c>
      <c r="F46" s="555">
        <v>-104</v>
      </c>
      <c r="G46" s="555"/>
      <c r="H46" s="555"/>
      <c r="I46" s="555">
        <v>-17</v>
      </c>
      <c r="J46" s="555">
        <v>-15</v>
      </c>
      <c r="K46" s="555">
        <v>-38</v>
      </c>
      <c r="L46" s="555">
        <v>-22</v>
      </c>
      <c r="M46" s="555">
        <v>-23</v>
      </c>
      <c r="N46" s="555">
        <v>-21</v>
      </c>
      <c r="O46" s="555">
        <v>-30</v>
      </c>
      <c r="P46" s="555">
        <v>-22</v>
      </c>
      <c r="Q46" s="555">
        <v>-19</v>
      </c>
      <c r="R46" s="555">
        <v>-17</v>
      </c>
      <c r="S46" s="555">
        <v>-29</v>
      </c>
    </row>
    <row r="47" spans="1:19" ht="13.5" customHeight="1" thickBot="1">
      <c r="A47" s="56" t="s">
        <v>239</v>
      </c>
      <c r="B47" s="56"/>
      <c r="C47" s="56"/>
      <c r="D47" s="559">
        <v>61</v>
      </c>
      <c r="E47" s="559">
        <v>80</v>
      </c>
      <c r="F47" s="559">
        <v>99</v>
      </c>
      <c r="G47" s="559"/>
      <c r="H47" s="559"/>
      <c r="I47" s="559">
        <v>17</v>
      </c>
      <c r="J47" s="559">
        <v>17</v>
      </c>
      <c r="K47" s="559">
        <v>12</v>
      </c>
      <c r="L47" s="559">
        <v>15</v>
      </c>
      <c r="M47" s="559">
        <v>21</v>
      </c>
      <c r="N47" s="559">
        <v>21</v>
      </c>
      <c r="O47" s="559">
        <v>19</v>
      </c>
      <c r="P47" s="559">
        <v>19</v>
      </c>
      <c r="Q47" s="559">
        <v>49</v>
      </c>
      <c r="R47" s="559">
        <v>16</v>
      </c>
      <c r="S47" s="559">
        <v>18</v>
      </c>
    </row>
    <row r="48" spans="1:19" ht="13.5" customHeight="1" thickBot="1">
      <c r="A48" s="603" t="s">
        <v>238</v>
      </c>
      <c r="B48" s="55"/>
      <c r="C48" s="55"/>
      <c r="D48" s="557">
        <v>-31</v>
      </c>
      <c r="E48" s="557">
        <v>-16</v>
      </c>
      <c r="F48" s="557">
        <v>-5</v>
      </c>
      <c r="G48" s="557"/>
      <c r="H48" s="557"/>
      <c r="I48" s="557">
        <v>0</v>
      </c>
      <c r="J48" s="557">
        <v>2</v>
      </c>
      <c r="K48" s="557">
        <v>-26</v>
      </c>
      <c r="L48" s="557">
        <v>-7</v>
      </c>
      <c r="M48" s="557">
        <v>-2</v>
      </c>
      <c r="N48" s="557" t="s">
        <v>237</v>
      </c>
      <c r="O48" s="557">
        <v>-10</v>
      </c>
      <c r="P48" s="557">
        <v>-4</v>
      </c>
      <c r="Q48" s="557">
        <v>30</v>
      </c>
      <c r="R48" s="557">
        <v>-1</v>
      </c>
      <c r="S48" s="557">
        <v>-11</v>
      </c>
    </row>
    <row r="49" spans="1:19" ht="13.5" customHeight="1" thickBot="1">
      <c r="A49" s="55"/>
      <c r="B49" s="55"/>
      <c r="C49" s="55"/>
      <c r="D49" s="557"/>
      <c r="E49" s="557"/>
      <c r="F49" s="557"/>
      <c r="G49" s="557"/>
      <c r="H49" s="557"/>
      <c r="I49" s="557"/>
      <c r="J49" s="557"/>
      <c r="K49" s="557"/>
      <c r="L49" s="557"/>
      <c r="M49" s="557"/>
      <c r="N49" s="557"/>
      <c r="O49" s="557"/>
      <c r="P49" s="557"/>
      <c r="Q49" s="557"/>
      <c r="R49" s="557"/>
      <c r="S49" s="557"/>
    </row>
    <row r="50" spans="1:19" ht="13.5" customHeight="1" thickBot="1">
      <c r="A50" s="605" t="s">
        <v>236</v>
      </c>
      <c r="B50" s="55"/>
      <c r="C50" s="55"/>
      <c r="D50" s="557">
        <v>-369</v>
      </c>
      <c r="E50" s="557">
        <v>-502</v>
      </c>
      <c r="F50" s="557">
        <v>-479</v>
      </c>
      <c r="G50" s="557"/>
      <c r="H50" s="557"/>
      <c r="I50" s="557">
        <v>-71</v>
      </c>
      <c r="J50" s="557">
        <v>-79</v>
      </c>
      <c r="K50" s="557">
        <v>-106</v>
      </c>
      <c r="L50" s="557">
        <v>-113</v>
      </c>
      <c r="M50" s="557">
        <v>-129</v>
      </c>
      <c r="N50" s="557">
        <v>-135</v>
      </c>
      <c r="O50" s="557">
        <v>-127</v>
      </c>
      <c r="P50" s="557">
        <v>-111</v>
      </c>
      <c r="Q50" s="557">
        <v>-142</v>
      </c>
      <c r="R50" s="557">
        <v>-112</v>
      </c>
      <c r="S50" s="557">
        <v>-103</v>
      </c>
    </row>
    <row r="51" spans="1:19" ht="13.5" customHeight="1">
      <c r="A51" s="216"/>
      <c r="B51" s="216"/>
      <c r="C51" s="216"/>
      <c r="D51" s="562"/>
      <c r="E51" s="562"/>
      <c r="F51" s="562"/>
      <c r="G51" s="562"/>
      <c r="H51" s="562"/>
      <c r="I51" s="562"/>
      <c r="J51" s="562"/>
      <c r="K51" s="562"/>
      <c r="L51" s="562"/>
      <c r="M51" s="562"/>
      <c r="N51" s="562"/>
      <c r="O51" s="562"/>
      <c r="P51" s="562"/>
      <c r="Q51" s="562"/>
      <c r="R51" s="562"/>
      <c r="S51" s="561"/>
    </row>
    <row r="52" spans="1:19" ht="13.5" customHeight="1">
      <c r="A52" s="967" t="s">
        <v>235</v>
      </c>
      <c r="B52" s="967"/>
      <c r="C52" s="967"/>
      <c r="D52" s="966"/>
      <c r="E52" s="966"/>
      <c r="F52" s="966"/>
      <c r="G52" s="966"/>
      <c r="H52" s="966"/>
      <c r="I52" s="966"/>
      <c r="J52" s="966"/>
      <c r="K52" s="966"/>
      <c r="L52" s="966"/>
      <c r="M52" s="966"/>
      <c r="N52" s="966"/>
      <c r="O52" s="966"/>
      <c r="P52" s="965"/>
      <c r="Q52" s="965"/>
      <c r="R52" s="965"/>
      <c r="S52" s="965"/>
    </row>
    <row r="53" spans="1:19" ht="13.5" customHeight="1">
      <c r="A53" s="964"/>
      <c r="B53" s="964"/>
      <c r="C53" s="964"/>
      <c r="D53" s="542" t="s">
        <v>234</v>
      </c>
      <c r="E53" s="542" t="s">
        <v>234</v>
      </c>
      <c r="F53" s="542" t="s">
        <v>234</v>
      </c>
      <c r="G53" s="542"/>
      <c r="H53" s="542"/>
      <c r="I53" s="542" t="s">
        <v>233</v>
      </c>
      <c r="J53" s="542" t="s">
        <v>232</v>
      </c>
      <c r="K53" s="542" t="s">
        <v>216</v>
      </c>
      <c r="L53" s="542" t="s">
        <v>215</v>
      </c>
      <c r="M53" s="542" t="s">
        <v>233</v>
      </c>
      <c r="N53" s="542" t="s">
        <v>232</v>
      </c>
      <c r="O53" s="542" t="s">
        <v>216</v>
      </c>
      <c r="P53" s="542" t="s">
        <v>215</v>
      </c>
      <c r="Q53" s="542" t="s">
        <v>233</v>
      </c>
      <c r="R53" s="542" t="s">
        <v>232</v>
      </c>
      <c r="S53" s="542" t="s">
        <v>216</v>
      </c>
    </row>
    <row r="54" spans="1:19" ht="13.5" customHeight="1" thickBot="1">
      <c r="A54" s="52"/>
      <c r="B54" s="52"/>
      <c r="C54" s="52"/>
      <c r="D54" s="560">
        <v>2017</v>
      </c>
      <c r="E54" s="560">
        <v>2016</v>
      </c>
      <c r="F54" s="560">
        <v>2015</v>
      </c>
      <c r="G54" s="560"/>
      <c r="H54" s="560"/>
      <c r="I54" s="560">
        <v>2017</v>
      </c>
      <c r="J54" s="560">
        <v>2017</v>
      </c>
      <c r="K54" s="560">
        <v>2017</v>
      </c>
      <c r="L54" s="560">
        <v>2017</v>
      </c>
      <c r="M54" s="560">
        <v>2016</v>
      </c>
      <c r="N54" s="560">
        <v>2016</v>
      </c>
      <c r="O54" s="560">
        <v>2016</v>
      </c>
      <c r="P54" s="560">
        <v>2016</v>
      </c>
      <c r="Q54" s="560">
        <v>2015</v>
      </c>
      <c r="R54" s="560">
        <v>2015</v>
      </c>
      <c r="S54" s="560">
        <v>2015</v>
      </c>
    </row>
    <row r="55" spans="1:19" ht="13.5" customHeight="1">
      <c r="A55" s="215" t="s">
        <v>231</v>
      </c>
      <c r="B55" s="215"/>
      <c r="C55" s="215"/>
      <c r="D55" s="561">
        <v>12</v>
      </c>
      <c r="E55" s="561">
        <v>15</v>
      </c>
      <c r="F55" s="561">
        <v>14</v>
      </c>
      <c r="G55" s="962"/>
      <c r="H55" s="962"/>
      <c r="I55" s="962">
        <v>9</v>
      </c>
      <c r="J55" s="962">
        <v>10</v>
      </c>
      <c r="K55" s="962">
        <v>13</v>
      </c>
      <c r="L55" s="962">
        <v>14</v>
      </c>
      <c r="M55" s="962">
        <v>16</v>
      </c>
      <c r="N55" s="561">
        <v>16</v>
      </c>
      <c r="O55" s="561">
        <v>15</v>
      </c>
      <c r="P55" s="561">
        <v>13</v>
      </c>
      <c r="Q55" s="561">
        <v>17</v>
      </c>
      <c r="R55" s="561">
        <v>13</v>
      </c>
      <c r="S55" s="561">
        <v>12</v>
      </c>
    </row>
    <row r="56" spans="1:19" ht="17.25" customHeight="1">
      <c r="A56" s="963" t="s">
        <v>230</v>
      </c>
      <c r="B56" s="963"/>
      <c r="C56" s="963"/>
      <c r="D56" s="962">
        <v>15</v>
      </c>
      <c r="E56" s="962">
        <v>12</v>
      </c>
      <c r="F56" s="962">
        <v>13</v>
      </c>
      <c r="G56" s="962"/>
      <c r="H56" s="962"/>
      <c r="I56" s="962">
        <v>20</v>
      </c>
      <c r="J56" s="962">
        <v>12</v>
      </c>
      <c r="K56" s="962">
        <v>11</v>
      </c>
      <c r="L56" s="962">
        <v>16</v>
      </c>
      <c r="M56" s="962">
        <v>15</v>
      </c>
      <c r="N56" s="962">
        <v>7</v>
      </c>
      <c r="O56" s="962">
        <v>13</v>
      </c>
      <c r="P56" s="962">
        <v>14</v>
      </c>
      <c r="Q56" s="962">
        <v>16</v>
      </c>
      <c r="R56" s="962">
        <v>12</v>
      </c>
      <c r="S56" s="962">
        <v>12</v>
      </c>
    </row>
    <row r="57" spans="1:19" ht="13.5" customHeight="1" thickBot="1">
      <c r="A57" s="50" t="s">
        <v>229</v>
      </c>
      <c r="B57" s="50"/>
      <c r="C57" s="50"/>
      <c r="D57" s="563">
        <v>-3</v>
      </c>
      <c r="E57" s="563">
        <v>3</v>
      </c>
      <c r="F57" s="563">
        <v>1</v>
      </c>
      <c r="G57" s="563"/>
      <c r="H57" s="563"/>
      <c r="I57" s="563">
        <v>-11</v>
      </c>
      <c r="J57" s="563">
        <v>-2</v>
      </c>
      <c r="K57" s="563">
        <v>2</v>
      </c>
      <c r="L57" s="563">
        <v>-2</v>
      </c>
      <c r="M57" s="563">
        <v>1</v>
      </c>
      <c r="N57" s="563">
        <v>9</v>
      </c>
      <c r="O57" s="563">
        <v>2</v>
      </c>
      <c r="P57" s="563">
        <v>-1</v>
      </c>
      <c r="Q57" s="563">
        <v>1</v>
      </c>
      <c r="R57" s="563">
        <v>1</v>
      </c>
      <c r="S57" s="563">
        <v>0</v>
      </c>
    </row>
    <row r="58" spans="1:19" ht="9.75" customHeight="1">
      <c r="A58" s="225"/>
      <c r="B58" s="225"/>
      <c r="C58" s="225"/>
      <c r="D58" s="227"/>
      <c r="E58" s="227"/>
      <c r="F58" s="228"/>
      <c r="G58" s="228"/>
      <c r="H58" s="228"/>
      <c r="I58" s="228"/>
      <c r="J58" s="228"/>
      <c r="K58" s="228"/>
      <c r="L58" s="228"/>
      <c r="M58" s="228"/>
      <c r="N58" s="228"/>
      <c r="O58" s="227"/>
      <c r="P58" s="736"/>
      <c r="Q58" s="736"/>
      <c r="R58" s="736"/>
      <c r="S58" s="691"/>
    </row>
    <row r="59" spans="1:19" ht="13.5" hidden="1" customHeight="1">
      <c r="A59" s="225"/>
      <c r="B59" s="225"/>
      <c r="C59" s="225"/>
      <c r="D59" s="227"/>
      <c r="E59" s="227"/>
      <c r="F59" s="228"/>
      <c r="G59" s="228"/>
      <c r="H59" s="228"/>
      <c r="I59" s="228"/>
      <c r="J59" s="228"/>
      <c r="K59" s="228"/>
      <c r="L59" s="228"/>
      <c r="M59" s="228"/>
      <c r="N59" s="228"/>
      <c r="O59" s="227"/>
      <c r="P59" s="736"/>
      <c r="Q59" s="736"/>
      <c r="R59" s="736"/>
      <c r="S59" s="685"/>
    </row>
    <row r="60" spans="1:19" ht="13.5" hidden="1" customHeight="1">
      <c r="A60" s="366"/>
      <c r="B60" s="366"/>
      <c r="C60" s="366"/>
      <c r="D60" s="686"/>
      <c r="E60" s="686"/>
      <c r="F60" s="961"/>
      <c r="G60" s="961"/>
      <c r="H60" s="961"/>
      <c r="I60" s="961"/>
      <c r="J60" s="961"/>
      <c r="K60" s="961"/>
      <c r="L60" s="235"/>
      <c r="M60" s="235"/>
      <c r="N60" s="961"/>
      <c r="O60" s="686"/>
      <c r="P60" s="736"/>
      <c r="Q60" s="736"/>
      <c r="R60" s="736"/>
      <c r="S60" s="688"/>
    </row>
    <row r="61" spans="1:19" ht="13.5" hidden="1" customHeight="1">
      <c r="A61" s="366"/>
      <c r="B61" s="366"/>
      <c r="C61" s="366"/>
      <c r="D61" s="686"/>
      <c r="E61" s="686"/>
      <c r="F61" s="961"/>
      <c r="G61" s="961"/>
      <c r="H61" s="961"/>
      <c r="I61" s="961"/>
      <c r="J61" s="961"/>
      <c r="K61" s="961"/>
      <c r="L61" s="235"/>
      <c r="M61" s="235"/>
      <c r="N61" s="961"/>
      <c r="O61" s="686"/>
      <c r="P61" s="736"/>
      <c r="Q61" s="736"/>
      <c r="R61" s="736"/>
      <c r="S61" s="688"/>
    </row>
    <row r="62" spans="1:19" ht="13.5" hidden="1" customHeight="1">
      <c r="A62" s="225"/>
      <c r="B62" s="225"/>
      <c r="C62" s="225"/>
      <c r="D62" s="227"/>
      <c r="E62" s="227"/>
      <c r="F62" s="228"/>
      <c r="G62" s="228"/>
      <c r="H62" s="228"/>
      <c r="I62" s="228"/>
      <c r="J62" s="228"/>
      <c r="K62" s="228"/>
      <c r="L62" s="228"/>
      <c r="M62" s="228"/>
      <c r="N62" s="228"/>
      <c r="O62" s="227"/>
      <c r="P62" s="736"/>
      <c r="Q62" s="736"/>
      <c r="R62" s="736"/>
      <c r="S62" s="688"/>
    </row>
    <row r="63" spans="1:19" ht="13.5" hidden="1" customHeight="1">
      <c r="A63" s="366"/>
      <c r="B63" s="366"/>
      <c r="C63" s="366"/>
      <c r="D63" s="686"/>
      <c r="E63" s="686"/>
      <c r="F63" s="961"/>
      <c r="G63" s="961"/>
      <c r="H63" s="961"/>
      <c r="I63" s="961"/>
      <c r="J63" s="961"/>
      <c r="K63" s="961"/>
      <c r="L63" s="235"/>
      <c r="M63" s="235"/>
      <c r="N63" s="961"/>
      <c r="O63" s="686"/>
      <c r="P63" s="736"/>
      <c r="Q63" s="736"/>
      <c r="R63" s="736"/>
      <c r="S63" s="685"/>
    </row>
    <row r="64" spans="1:19" ht="13.5" hidden="1" customHeight="1">
      <c r="A64" s="366"/>
      <c r="B64" s="366"/>
      <c r="C64" s="366"/>
      <c r="D64" s="686"/>
      <c r="E64" s="686"/>
      <c r="F64" s="961"/>
      <c r="G64" s="961"/>
      <c r="H64" s="961"/>
      <c r="I64" s="961"/>
      <c r="J64" s="961"/>
      <c r="K64" s="961"/>
      <c r="L64" s="235"/>
      <c r="M64" s="235"/>
      <c r="N64" s="961"/>
      <c r="O64" s="686"/>
      <c r="P64" s="736"/>
      <c r="Q64" s="736"/>
      <c r="R64" s="736"/>
      <c r="S64" s="688"/>
    </row>
    <row r="65" spans="1:19" ht="13.5" hidden="1" customHeight="1">
      <c r="A65" s="366"/>
      <c r="B65" s="366"/>
      <c r="C65" s="366"/>
      <c r="D65" s="686"/>
      <c r="E65" s="686"/>
      <c r="F65" s="961"/>
      <c r="G65" s="961"/>
      <c r="H65" s="961"/>
      <c r="I65" s="961"/>
      <c r="J65" s="961"/>
      <c r="K65" s="961"/>
      <c r="L65" s="235"/>
      <c r="M65" s="235"/>
      <c r="N65" s="961"/>
      <c r="O65" s="686"/>
      <c r="P65" s="736"/>
      <c r="Q65" s="736"/>
      <c r="R65" s="736"/>
      <c r="S65" s="688"/>
    </row>
    <row r="66" spans="1:19" ht="13.5" hidden="1" customHeight="1">
      <c r="A66" s="366"/>
      <c r="B66" s="366"/>
      <c r="C66" s="366"/>
      <c r="D66" s="686"/>
      <c r="E66" s="686"/>
      <c r="F66" s="961"/>
      <c r="G66" s="961"/>
      <c r="H66" s="961"/>
      <c r="I66" s="961"/>
      <c r="J66" s="961"/>
      <c r="K66" s="961"/>
      <c r="L66" s="235"/>
      <c r="M66" s="235"/>
      <c r="N66" s="961"/>
      <c r="O66" s="686"/>
      <c r="P66" s="736"/>
      <c r="Q66" s="736"/>
      <c r="R66" s="736"/>
      <c r="S66" s="685"/>
    </row>
    <row r="67" spans="1:19" ht="13.5" hidden="1" customHeight="1">
      <c r="A67" s="366"/>
      <c r="B67" s="366"/>
      <c r="C67" s="366"/>
      <c r="D67" s="686"/>
      <c r="E67" s="686"/>
      <c r="F67" s="961"/>
      <c r="G67" s="961"/>
      <c r="H67" s="961"/>
      <c r="I67" s="961"/>
      <c r="J67" s="961"/>
      <c r="K67" s="961"/>
      <c r="L67" s="235"/>
      <c r="M67" s="235"/>
      <c r="N67" s="961"/>
      <c r="O67" s="686"/>
      <c r="P67" s="736"/>
      <c r="Q67" s="736"/>
      <c r="R67" s="736"/>
      <c r="S67" s="680"/>
    </row>
    <row r="68" spans="1:19" ht="13.5" hidden="1" customHeight="1">
      <c r="A68" s="960"/>
      <c r="B68" s="960"/>
      <c r="C68" s="960"/>
      <c r="D68" s="229"/>
      <c r="E68" s="229"/>
      <c r="F68" s="230"/>
      <c r="G68" s="230"/>
      <c r="H68" s="230"/>
      <c r="I68" s="230"/>
      <c r="J68" s="230"/>
      <c r="K68" s="230"/>
      <c r="L68" s="230"/>
      <c r="M68" s="230"/>
      <c r="N68" s="230"/>
      <c r="O68" s="226"/>
      <c r="P68" s="736"/>
      <c r="Q68" s="736"/>
      <c r="R68" s="736"/>
      <c r="S68" s="709"/>
    </row>
    <row r="69" spans="1:19" ht="17.25" hidden="1" customHeight="1">
      <c r="A69" s="364"/>
      <c r="B69" s="364"/>
      <c r="C69" s="364"/>
      <c r="D69" s="364"/>
      <c r="E69" s="109"/>
      <c r="F69" s="109"/>
      <c r="G69" s="109"/>
      <c r="H69" s="109"/>
      <c r="I69" s="109"/>
      <c r="J69" s="109"/>
      <c r="K69" s="109"/>
      <c r="L69" s="234"/>
      <c r="M69" s="234"/>
      <c r="N69" s="109"/>
      <c r="O69" s="364"/>
      <c r="P69" s="959"/>
      <c r="Q69" s="736"/>
      <c r="R69" s="736"/>
      <c r="S69" s="736"/>
    </row>
    <row r="70" spans="1:19" ht="19.5" hidden="1" customHeight="1">
      <c r="A70" s="364"/>
      <c r="B70" s="364"/>
      <c r="C70" s="364"/>
      <c r="D70" s="364"/>
      <c r="E70" s="109"/>
      <c r="F70" s="109"/>
      <c r="G70" s="109"/>
      <c r="H70" s="109"/>
      <c r="I70" s="109"/>
      <c r="J70" s="109"/>
      <c r="K70" s="109"/>
      <c r="L70" s="234"/>
      <c r="M70" s="234"/>
      <c r="N70" s="109"/>
      <c r="O70" s="364"/>
      <c r="P70" s="736"/>
      <c r="Q70" s="736"/>
      <c r="R70" s="736"/>
      <c r="S70" s="736"/>
    </row>
    <row r="71" spans="1:19" ht="19.5" hidden="1" customHeight="1">
      <c r="A71" s="364"/>
      <c r="B71" s="364"/>
      <c r="C71" s="364"/>
      <c r="D71" s="364"/>
      <c r="E71" s="109"/>
      <c r="F71" s="109"/>
      <c r="G71" s="109"/>
      <c r="H71" s="109"/>
      <c r="I71" s="109"/>
      <c r="J71" s="109"/>
      <c r="K71" s="109"/>
      <c r="L71" s="234"/>
      <c r="M71" s="234"/>
      <c r="N71" s="109"/>
      <c r="O71" s="364"/>
      <c r="P71" s="736"/>
      <c r="Q71" s="736"/>
      <c r="R71" s="736"/>
      <c r="S71" s="736"/>
    </row>
    <row r="72" spans="1:19">
      <c r="A72" s="736"/>
      <c r="B72" s="736"/>
      <c r="C72" s="736"/>
      <c r="D72" s="736"/>
      <c r="E72" s="234"/>
      <c r="F72" s="234"/>
      <c r="G72" s="234"/>
      <c r="H72" s="234"/>
      <c r="I72" s="234"/>
      <c r="J72" s="234"/>
      <c r="K72" s="234"/>
      <c r="L72" s="234"/>
      <c r="M72" s="234"/>
      <c r="N72" s="234"/>
      <c r="O72" s="736"/>
      <c r="P72" s="736"/>
      <c r="Q72" s="736"/>
      <c r="R72" s="736"/>
      <c r="S72" s="736"/>
    </row>
    <row r="73" spans="1:19">
      <c r="A73" s="139"/>
      <c r="B73" s="139"/>
      <c r="C73" s="139"/>
      <c r="D73" s="139"/>
      <c r="E73" s="139"/>
      <c r="F73" s="139"/>
      <c r="G73" s="139"/>
      <c r="H73" s="139"/>
      <c r="I73" s="139"/>
      <c r="J73" s="139"/>
      <c r="K73" s="139"/>
      <c r="L73" s="139"/>
      <c r="M73" s="139"/>
      <c r="N73" s="139"/>
      <c r="O73" s="139"/>
      <c r="P73" s="139"/>
      <c r="Q73" s="139"/>
      <c r="R73" s="139"/>
      <c r="S73" s="139"/>
    </row>
    <row r="74" spans="1:19">
      <c r="A74" s="139"/>
      <c r="B74" s="139"/>
      <c r="C74" s="139"/>
      <c r="D74" s="139"/>
      <c r="E74" s="139"/>
      <c r="F74" s="139"/>
      <c r="G74" s="139"/>
      <c r="H74" s="139"/>
      <c r="I74" s="139"/>
      <c r="J74" s="139"/>
      <c r="K74" s="139"/>
      <c r="L74" s="139"/>
      <c r="M74" s="139"/>
      <c r="N74" s="139"/>
      <c r="O74" s="139"/>
      <c r="P74" s="139"/>
      <c r="Q74" s="139"/>
      <c r="R74" s="139"/>
      <c r="S74" s="139"/>
    </row>
    <row r="75" spans="1:19">
      <c r="A75" s="139"/>
      <c r="B75" s="139"/>
      <c r="C75" s="139"/>
      <c r="D75" s="139"/>
      <c r="E75" s="139"/>
      <c r="F75" s="139"/>
      <c r="G75" s="139"/>
      <c r="H75" s="139"/>
      <c r="I75" s="139"/>
      <c r="J75" s="139"/>
      <c r="K75" s="139"/>
      <c r="L75" s="139"/>
      <c r="M75" s="139"/>
      <c r="N75" s="139"/>
      <c r="O75" s="139"/>
      <c r="P75" s="139"/>
      <c r="Q75" s="139"/>
      <c r="R75" s="139"/>
      <c r="S75" s="139"/>
    </row>
    <row r="76" spans="1:19">
      <c r="A76" s="139"/>
      <c r="B76" s="139"/>
      <c r="C76" s="139"/>
      <c r="D76" s="139"/>
      <c r="E76" s="139"/>
      <c r="F76" s="139"/>
      <c r="G76" s="139"/>
      <c r="H76" s="139"/>
      <c r="I76" s="139"/>
      <c r="J76" s="139"/>
      <c r="K76" s="139"/>
      <c r="L76" s="139"/>
      <c r="M76" s="139"/>
      <c r="N76" s="139"/>
      <c r="O76" s="139"/>
      <c r="P76" s="139"/>
      <c r="Q76" s="139"/>
      <c r="R76" s="139"/>
      <c r="S76" s="139"/>
    </row>
    <row r="77" spans="1:19">
      <c r="A77" s="139"/>
      <c r="B77" s="139"/>
      <c r="C77" s="139"/>
      <c r="D77" s="139"/>
      <c r="E77" s="139"/>
      <c r="F77" s="139"/>
      <c r="G77" s="139"/>
      <c r="H77" s="139"/>
      <c r="I77" s="139"/>
      <c r="J77" s="139"/>
      <c r="K77" s="139"/>
      <c r="L77" s="139"/>
      <c r="M77" s="139"/>
      <c r="N77" s="139"/>
      <c r="O77" s="139"/>
      <c r="P77" s="139"/>
      <c r="Q77" s="139"/>
      <c r="R77" s="139"/>
      <c r="S77" s="139"/>
    </row>
    <row r="78" spans="1:19">
      <c r="A78" s="139"/>
      <c r="B78" s="139"/>
      <c r="C78" s="139"/>
      <c r="D78" s="139"/>
      <c r="E78" s="139"/>
      <c r="F78" s="139"/>
      <c r="G78" s="139"/>
      <c r="H78" s="139"/>
      <c r="I78" s="139"/>
      <c r="J78" s="139"/>
      <c r="K78" s="139"/>
      <c r="L78" s="139"/>
      <c r="M78" s="139"/>
      <c r="N78" s="139"/>
      <c r="O78" s="139"/>
      <c r="P78" s="139"/>
      <c r="Q78" s="139"/>
      <c r="R78" s="139"/>
      <c r="S78" s="139"/>
    </row>
    <row r="79" spans="1:19">
      <c r="A79" s="139"/>
      <c r="B79" s="139"/>
      <c r="C79" s="139"/>
      <c r="D79" s="139"/>
      <c r="E79" s="139"/>
      <c r="F79" s="139"/>
      <c r="G79" s="139"/>
      <c r="H79" s="139"/>
      <c r="I79" s="139"/>
      <c r="J79" s="139"/>
      <c r="K79" s="139"/>
      <c r="L79" s="139"/>
      <c r="M79" s="139"/>
      <c r="N79" s="139"/>
      <c r="O79" s="139"/>
      <c r="P79" s="139"/>
      <c r="Q79" s="139"/>
      <c r="R79" s="139"/>
      <c r="S79" s="139"/>
    </row>
    <row r="80" spans="1:19">
      <c r="A80" s="139"/>
      <c r="B80" s="139"/>
      <c r="C80" s="139"/>
      <c r="D80" s="139"/>
      <c r="E80" s="139"/>
      <c r="F80" s="139"/>
      <c r="G80" s="139"/>
      <c r="H80" s="139"/>
      <c r="I80" s="139"/>
      <c r="J80" s="139"/>
      <c r="K80" s="139"/>
      <c r="L80" s="139"/>
      <c r="M80" s="139"/>
      <c r="N80" s="139"/>
      <c r="O80" s="139"/>
      <c r="P80" s="139"/>
      <c r="Q80" s="139"/>
      <c r="R80" s="139"/>
      <c r="S80" s="139"/>
    </row>
    <row r="81" spans="1:19">
      <c r="A81" s="139"/>
      <c r="B81" s="139"/>
      <c r="C81" s="139"/>
      <c r="D81" s="139"/>
      <c r="E81" s="139"/>
      <c r="F81" s="139"/>
      <c r="G81" s="139"/>
      <c r="H81" s="139"/>
      <c r="I81" s="139"/>
      <c r="J81" s="139"/>
      <c r="K81" s="139"/>
      <c r="L81" s="139"/>
      <c r="M81" s="139"/>
      <c r="N81" s="139"/>
      <c r="O81" s="139"/>
      <c r="P81" s="139"/>
      <c r="Q81" s="139"/>
      <c r="R81" s="139"/>
      <c r="S81" s="139"/>
    </row>
    <row r="82" spans="1:19">
      <c r="A82" s="139"/>
      <c r="B82" s="139"/>
      <c r="C82" s="139"/>
      <c r="D82" s="139"/>
      <c r="E82" s="139"/>
      <c r="F82" s="139"/>
      <c r="G82" s="139"/>
      <c r="H82" s="139"/>
      <c r="I82" s="139"/>
      <c r="J82" s="139"/>
      <c r="K82" s="139"/>
      <c r="L82" s="139"/>
      <c r="M82" s="139"/>
      <c r="N82" s="139"/>
      <c r="O82" s="139"/>
      <c r="P82" s="139"/>
      <c r="Q82" s="139"/>
      <c r="R82" s="139"/>
      <c r="S82" s="139"/>
    </row>
    <row r="83" spans="1:19">
      <c r="A83" s="139"/>
      <c r="B83" s="139"/>
      <c r="C83" s="139"/>
      <c r="D83" s="139"/>
      <c r="E83" s="139"/>
      <c r="F83" s="139"/>
      <c r="G83" s="139"/>
      <c r="H83" s="139"/>
      <c r="I83" s="139"/>
      <c r="J83" s="139"/>
      <c r="K83" s="139"/>
      <c r="L83" s="139"/>
      <c r="M83" s="139"/>
      <c r="N83" s="139"/>
      <c r="O83" s="139"/>
      <c r="P83" s="139"/>
      <c r="Q83" s="139"/>
      <c r="R83" s="139"/>
      <c r="S83" s="139"/>
    </row>
    <row r="84" spans="1:19">
      <c r="A84" s="139"/>
      <c r="B84" s="139"/>
      <c r="C84" s="139"/>
      <c r="D84" s="139"/>
      <c r="E84" s="139"/>
      <c r="F84" s="139"/>
      <c r="G84" s="139"/>
      <c r="H84" s="139"/>
      <c r="I84" s="139"/>
      <c r="J84" s="139"/>
      <c r="K84" s="139"/>
      <c r="L84" s="139"/>
      <c r="M84" s="139"/>
      <c r="N84" s="139"/>
      <c r="O84" s="139"/>
      <c r="P84" s="139"/>
      <c r="Q84" s="139"/>
      <c r="R84" s="139"/>
      <c r="S84" s="139"/>
    </row>
  </sheetData>
  <printOptions horizontalCentered="1"/>
  <pageMargins left="0.70866141732283472" right="0.70866141732283472" top="0.74803149606299213" bottom="0.74803149606299213" header="0.31496062992125984" footer="0.31496062992125984"/>
  <pageSetup paperSize="9" scale="70" fitToWidth="0" fitToHeight="0" orientation="portrait" r:id="rId1"/>
  <customProperties>
    <customPr name="_pios_id" r:id="rId2"/>
  </customProperties>
  <ignoredErrors>
    <ignoredError sqref="M14:P14 M26:R26" formulaRange="1"/>
    <ignoredError sqref="N33:S34 N37:S49 R35:S36 N35:Q36 D35:M36 F33" numberStoredAsText="1"/>
    <ignoredError sqref="C9:C13"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B36C3-1B72-4C76-9E89-E80E499779BF}">
  <sheetPr>
    <tabColor theme="6" tint="0.59999389629810485"/>
  </sheetPr>
  <dimension ref="A1:T308"/>
  <sheetViews>
    <sheetView showGridLines="0" view="pageBreakPreview" zoomScaleNormal="120" zoomScaleSheetLayoutView="100" workbookViewId="0">
      <selection activeCell="B15" sqref="B15"/>
    </sheetView>
  </sheetViews>
  <sheetFormatPr defaultColWidth="9.109375" defaultRowHeight="10.199999999999999"/>
  <cols>
    <col min="1" max="1" width="42.5546875" style="364" customWidth="1"/>
    <col min="2" max="5" width="6.109375" style="364" customWidth="1"/>
    <col min="6" max="13" width="6.109375" style="109" customWidth="1"/>
    <col min="14" max="14" width="2.5546875" style="364" customWidth="1"/>
    <col min="15" max="16" width="6.5546875" style="364" customWidth="1"/>
    <col min="17" max="17" width="5.5546875" style="364" customWidth="1"/>
    <col min="18" max="18" width="5.44140625" style="364" customWidth="1"/>
    <col min="19" max="19" width="5.33203125" style="364" customWidth="1"/>
    <col min="20" max="30" width="9.109375" style="364" customWidth="1"/>
    <col min="31" max="16384" width="9.109375" style="364"/>
  </cols>
  <sheetData>
    <row r="1" spans="1:20" ht="13.5" customHeight="1">
      <c r="A1" s="1102" t="s">
        <v>71</v>
      </c>
    </row>
    <row r="2" spans="1:20" ht="13.5" customHeight="1">
      <c r="A2" s="109"/>
      <c r="B2" s="109"/>
      <c r="C2" s="109"/>
      <c r="D2" s="109"/>
      <c r="E2" s="109"/>
    </row>
    <row r="3" spans="1:20" ht="13.5" customHeight="1">
      <c r="A3" s="1101"/>
      <c r="B3" s="1084" t="s">
        <v>216</v>
      </c>
      <c r="C3" s="1083" t="s">
        <v>215</v>
      </c>
      <c r="D3" s="1083" t="s">
        <v>233</v>
      </c>
      <c r="E3" s="1083" t="s">
        <v>232</v>
      </c>
      <c r="F3" s="1083" t="s">
        <v>216</v>
      </c>
      <c r="G3" s="1083" t="s">
        <v>1179</v>
      </c>
      <c r="H3" s="1083" t="s">
        <v>595</v>
      </c>
      <c r="I3" s="1083" t="s">
        <v>233</v>
      </c>
      <c r="J3" s="1083" t="s">
        <v>232</v>
      </c>
      <c r="K3" s="1083" t="s">
        <v>216</v>
      </c>
      <c r="L3" s="1083" t="s">
        <v>1179</v>
      </c>
      <c r="M3" s="1083" t="s">
        <v>595</v>
      </c>
      <c r="N3" s="1076"/>
      <c r="O3" s="740"/>
      <c r="P3" s="740"/>
      <c r="Q3" s="223"/>
      <c r="R3" s="739"/>
      <c r="S3" s="739"/>
      <c r="T3" s="739"/>
    </row>
    <row r="4" spans="1:20" ht="13.5" customHeight="1">
      <c r="A4" s="239"/>
      <c r="B4" s="379">
        <v>2020</v>
      </c>
      <c r="C4" s="242">
        <v>2020</v>
      </c>
      <c r="D4" s="242">
        <v>2019</v>
      </c>
      <c r="E4" s="242">
        <v>2019</v>
      </c>
      <c r="F4" s="242">
        <v>2019</v>
      </c>
      <c r="G4" s="242">
        <v>2019</v>
      </c>
      <c r="H4" s="242">
        <v>2019</v>
      </c>
      <c r="I4" s="242">
        <v>2018</v>
      </c>
      <c r="J4" s="242">
        <v>2018</v>
      </c>
      <c r="K4" s="242">
        <v>2018</v>
      </c>
      <c r="L4" s="242">
        <v>2018</v>
      </c>
      <c r="M4" s="242">
        <v>2018</v>
      </c>
      <c r="N4" s="1076"/>
      <c r="O4" s="223"/>
      <c r="P4" s="223"/>
      <c r="Q4" s="223"/>
      <c r="R4" s="739"/>
      <c r="S4" s="739"/>
      <c r="T4" s="739"/>
    </row>
    <row r="5" spans="1:20" ht="13.5" customHeight="1">
      <c r="A5" s="1474" t="s">
        <v>122</v>
      </c>
      <c r="B5" s="1473"/>
      <c r="C5" s="1472"/>
      <c r="D5" s="1472"/>
      <c r="E5" s="1472"/>
      <c r="F5" s="1472"/>
      <c r="G5" s="1472"/>
      <c r="H5" s="1472"/>
      <c r="I5" s="1472"/>
      <c r="J5" s="1472"/>
      <c r="K5" s="1472"/>
      <c r="L5" s="1472"/>
      <c r="M5" s="1472"/>
      <c r="N5" s="1076"/>
      <c r="O5" s="733"/>
      <c r="P5" s="733"/>
      <c r="Q5" s="733"/>
      <c r="R5" s="738"/>
      <c r="S5" s="738"/>
      <c r="T5" s="737"/>
    </row>
    <row r="6" spans="1:20" ht="13.5" customHeight="1">
      <c r="A6" s="375" t="s">
        <v>581</v>
      </c>
      <c r="B6" s="382">
        <v>-200</v>
      </c>
      <c r="C6" s="374">
        <v>-23</v>
      </c>
      <c r="D6" s="374">
        <v>4</v>
      </c>
      <c r="E6" s="1100">
        <v>-35</v>
      </c>
      <c r="F6" s="1100">
        <v>14</v>
      </c>
      <c r="G6" s="374">
        <v>-1</v>
      </c>
      <c r="H6" s="374">
        <v>-18</v>
      </c>
      <c r="I6" s="373">
        <v>21</v>
      </c>
      <c r="J6" s="373">
        <v>-38</v>
      </c>
      <c r="K6" s="373">
        <v>-10</v>
      </c>
      <c r="L6" s="373">
        <v>11</v>
      </c>
      <c r="M6" s="373">
        <v>-16</v>
      </c>
      <c r="N6" s="1089"/>
      <c r="O6" s="733"/>
      <c r="P6" s="733"/>
      <c r="Q6" s="733"/>
      <c r="R6" s="705"/>
      <c r="S6" s="705"/>
      <c r="T6" s="736"/>
    </row>
    <row r="7" spans="1:20" ht="13.5" customHeight="1">
      <c r="A7" s="1087" t="s">
        <v>582</v>
      </c>
      <c r="B7" s="381">
        <v>-201</v>
      </c>
      <c r="C7" s="373">
        <v>13</v>
      </c>
      <c r="D7" s="373">
        <v>-8</v>
      </c>
      <c r="E7" s="555">
        <v>-49</v>
      </c>
      <c r="F7" s="555">
        <v>-3</v>
      </c>
      <c r="G7" s="373">
        <v>-9</v>
      </c>
      <c r="H7" s="373">
        <v>-69</v>
      </c>
      <c r="I7" s="373">
        <v>18</v>
      </c>
      <c r="J7" s="373">
        <v>-5</v>
      </c>
      <c r="K7" s="373">
        <v>-32</v>
      </c>
      <c r="L7" s="373">
        <v>70</v>
      </c>
      <c r="M7" s="373">
        <v>51</v>
      </c>
      <c r="N7" s="1089"/>
      <c r="O7" s="733"/>
      <c r="P7" s="733"/>
      <c r="Q7" s="733"/>
      <c r="R7" s="735"/>
      <c r="S7" s="735"/>
      <c r="T7" s="734"/>
    </row>
    <row r="8" spans="1:20" ht="13.5" customHeight="1">
      <c r="A8" s="1091" t="s">
        <v>583</v>
      </c>
      <c r="B8" s="1096">
        <v>-401</v>
      </c>
      <c r="C8" s="1094">
        <v>-10</v>
      </c>
      <c r="D8" s="1094">
        <v>-4</v>
      </c>
      <c r="E8" s="1095">
        <v>-84</v>
      </c>
      <c r="F8" s="1095">
        <v>11</v>
      </c>
      <c r="G8" s="1094">
        <v>-10</v>
      </c>
      <c r="H8" s="1094">
        <v>-87</v>
      </c>
      <c r="I8" s="1094">
        <v>39</v>
      </c>
      <c r="J8" s="1094">
        <v>-43</v>
      </c>
      <c r="K8" s="1094">
        <v>-42</v>
      </c>
      <c r="L8" s="1094">
        <v>81</v>
      </c>
      <c r="M8" s="1094">
        <v>35</v>
      </c>
      <c r="N8" s="1089"/>
      <c r="O8" s="733"/>
      <c r="P8" s="733"/>
      <c r="Q8" s="733"/>
      <c r="R8" s="732"/>
      <c r="S8" s="732"/>
      <c r="T8" s="731"/>
    </row>
    <row r="9" spans="1:20" ht="13.5" customHeight="1">
      <c r="A9" s="1087"/>
      <c r="B9" s="381"/>
      <c r="C9" s="373"/>
      <c r="D9" s="373"/>
      <c r="E9" s="555"/>
      <c r="F9" s="555"/>
      <c r="G9" s="373"/>
      <c r="H9" s="373"/>
      <c r="I9" s="373"/>
      <c r="J9" s="373"/>
      <c r="K9" s="373"/>
      <c r="L9" s="373"/>
      <c r="M9" s="373"/>
      <c r="N9" s="1089"/>
      <c r="O9" s="730"/>
      <c r="P9" s="730"/>
      <c r="Q9" s="223"/>
      <c r="R9" s="696"/>
      <c r="S9" s="696"/>
      <c r="T9" s="723"/>
    </row>
    <row r="10" spans="1:20" ht="13.5" customHeight="1">
      <c r="A10" s="1099" t="s">
        <v>584</v>
      </c>
      <c r="B10" s="1096"/>
      <c r="C10" s="1097"/>
      <c r="D10" s="1097"/>
      <c r="E10" s="1098"/>
      <c r="F10" s="1098"/>
      <c r="G10" s="1097"/>
      <c r="H10" s="1097"/>
      <c r="I10" s="1097"/>
      <c r="J10" s="1097"/>
      <c r="K10" s="1097"/>
      <c r="L10" s="1097"/>
      <c r="M10" s="1097"/>
      <c r="N10" s="1089"/>
      <c r="O10" s="728"/>
      <c r="P10" s="728"/>
      <c r="Q10" s="727"/>
      <c r="R10" s="696"/>
      <c r="S10" s="696"/>
      <c r="T10" s="723"/>
    </row>
    <row r="11" spans="1:20" ht="13.5" customHeight="1">
      <c r="A11" s="1087" t="s">
        <v>585</v>
      </c>
      <c r="B11" s="564">
        <v>-80</v>
      </c>
      <c r="C11" s="373">
        <v>-87</v>
      </c>
      <c r="D11" s="373">
        <v>-9</v>
      </c>
      <c r="E11" s="555">
        <v>-40</v>
      </c>
      <c r="F11" s="555">
        <v>8</v>
      </c>
      <c r="G11" s="373">
        <v>-7</v>
      </c>
      <c r="H11" s="373">
        <v>-48</v>
      </c>
      <c r="I11" s="373">
        <v>2</v>
      </c>
      <c r="J11" s="373">
        <v>20</v>
      </c>
      <c r="K11" s="373">
        <v>4</v>
      </c>
      <c r="L11" s="373">
        <v>-71</v>
      </c>
      <c r="M11" s="373">
        <v>-45</v>
      </c>
      <c r="N11" s="1089"/>
      <c r="O11" s="728"/>
      <c r="P11" s="728"/>
      <c r="Q11" s="727"/>
      <c r="R11" s="696"/>
      <c r="S11" s="696"/>
      <c r="T11" s="723"/>
    </row>
    <row r="12" spans="1:20" ht="13.5" customHeight="1">
      <c r="A12" s="1087" t="s">
        <v>586</v>
      </c>
      <c r="B12" s="381">
        <f>-75-50</f>
        <v>-125</v>
      </c>
      <c r="C12" s="373">
        <v>-69</v>
      </c>
      <c r="D12" s="373">
        <v>-148</v>
      </c>
      <c r="E12" s="555">
        <v>-75</v>
      </c>
      <c r="F12" s="555">
        <v>-144</v>
      </c>
      <c r="G12" s="373">
        <v>-85</v>
      </c>
      <c r="H12" s="373">
        <v>-452</v>
      </c>
      <c r="I12" s="373">
        <v>-129</v>
      </c>
      <c r="J12" s="373">
        <v>-115</v>
      </c>
      <c r="K12" s="373">
        <v>-127</v>
      </c>
      <c r="L12" s="373">
        <v>-108</v>
      </c>
      <c r="M12" s="373">
        <v>-479</v>
      </c>
      <c r="N12" s="1089"/>
      <c r="O12" s="724"/>
      <c r="P12" s="724"/>
      <c r="R12" s="696"/>
      <c r="S12" s="696"/>
      <c r="T12" s="723"/>
    </row>
    <row r="13" spans="1:20" ht="13.5" customHeight="1">
      <c r="A13" s="1087" t="s">
        <v>587</v>
      </c>
      <c r="B13" s="564">
        <f>40+50</f>
        <v>90</v>
      </c>
      <c r="C13" s="373">
        <v>38</v>
      </c>
      <c r="D13" s="373">
        <v>98</v>
      </c>
      <c r="E13" s="555">
        <v>49</v>
      </c>
      <c r="F13" s="555">
        <v>108</v>
      </c>
      <c r="G13" s="373">
        <v>66</v>
      </c>
      <c r="H13" s="373">
        <v>321</v>
      </c>
      <c r="I13" s="373">
        <v>81</v>
      </c>
      <c r="J13" s="373">
        <v>50</v>
      </c>
      <c r="K13" s="373">
        <v>80</v>
      </c>
      <c r="L13" s="373">
        <v>82</v>
      </c>
      <c r="M13" s="373">
        <v>293</v>
      </c>
      <c r="N13" s="1089"/>
      <c r="O13" s="698"/>
      <c r="P13" s="698"/>
      <c r="R13" s="696"/>
      <c r="S13" s="696"/>
      <c r="T13" s="723"/>
    </row>
    <row r="14" spans="1:20" ht="13.5" customHeight="1">
      <c r="A14" s="1087" t="s">
        <v>588</v>
      </c>
      <c r="B14" s="381">
        <v>6</v>
      </c>
      <c r="C14" s="373">
        <v>31</v>
      </c>
      <c r="D14" s="373">
        <v>25</v>
      </c>
      <c r="E14" s="555">
        <v>8</v>
      </c>
      <c r="F14" s="555">
        <v>7</v>
      </c>
      <c r="G14" s="373">
        <v>7</v>
      </c>
      <c r="H14" s="373">
        <v>47</v>
      </c>
      <c r="I14" s="373">
        <v>13</v>
      </c>
      <c r="J14" s="373">
        <v>8</v>
      </c>
      <c r="K14" s="373">
        <v>14</v>
      </c>
      <c r="L14" s="373">
        <v>9</v>
      </c>
      <c r="M14" s="373">
        <v>44</v>
      </c>
      <c r="N14" s="1089"/>
      <c r="O14" s="223"/>
      <c r="P14" s="223"/>
      <c r="Q14" s="223"/>
      <c r="R14" s="695"/>
      <c r="S14" s="695"/>
      <c r="T14" s="721"/>
    </row>
    <row r="15" spans="1:20" ht="13.5" customHeight="1">
      <c r="A15" s="1087" t="s">
        <v>920</v>
      </c>
      <c r="B15" s="381">
        <v>0</v>
      </c>
      <c r="C15" s="373">
        <v>-1</v>
      </c>
      <c r="D15" s="373">
        <v>-1</v>
      </c>
      <c r="E15" s="555">
        <v>-12</v>
      </c>
      <c r="F15" s="555">
        <v>2</v>
      </c>
      <c r="G15" s="373">
        <v>14</v>
      </c>
      <c r="H15" s="373">
        <v>3</v>
      </c>
      <c r="I15" s="373" t="s">
        <v>60</v>
      </c>
      <c r="J15" s="373" t="s">
        <v>60</v>
      </c>
      <c r="K15" s="373" t="s">
        <v>60</v>
      </c>
      <c r="L15" s="373" t="s">
        <v>60</v>
      </c>
      <c r="M15" s="373" t="s">
        <v>60</v>
      </c>
      <c r="N15" s="1089"/>
      <c r="O15" s="223"/>
      <c r="P15" s="223"/>
      <c r="Q15" s="223"/>
      <c r="R15" s="695"/>
      <c r="S15" s="695"/>
      <c r="T15" s="721"/>
    </row>
    <row r="16" spans="1:20" ht="13.5" customHeight="1">
      <c r="A16" s="1087" t="s">
        <v>589</v>
      </c>
      <c r="B16" s="381">
        <v>-253</v>
      </c>
      <c r="C16" s="373">
        <v>-167</v>
      </c>
      <c r="D16" s="373">
        <v>-150</v>
      </c>
      <c r="E16" s="555">
        <v>-222</v>
      </c>
      <c r="F16" s="555">
        <v>-119</v>
      </c>
      <c r="G16" s="373">
        <v>-80</v>
      </c>
      <c r="H16" s="373">
        <v>-571</v>
      </c>
      <c r="I16" s="373">
        <v>-150</v>
      </c>
      <c r="J16" s="373">
        <v>-158</v>
      </c>
      <c r="K16" s="373">
        <v>-119</v>
      </c>
      <c r="L16" s="373">
        <v>-127</v>
      </c>
      <c r="M16" s="373">
        <v>-554</v>
      </c>
      <c r="N16" s="1089"/>
      <c r="O16" s="223"/>
      <c r="P16" s="223"/>
      <c r="Q16" s="223"/>
      <c r="R16" s="696"/>
      <c r="S16" s="696"/>
      <c r="T16" s="689"/>
    </row>
    <row r="17" spans="1:20" ht="13.5" customHeight="1">
      <c r="A17" s="1087" t="s">
        <v>590</v>
      </c>
      <c r="B17" s="381">
        <v>65</v>
      </c>
      <c r="C17" s="373">
        <v>111</v>
      </c>
      <c r="D17" s="373">
        <v>87</v>
      </c>
      <c r="E17" s="555">
        <v>45</v>
      </c>
      <c r="F17" s="555">
        <v>66</v>
      </c>
      <c r="G17" s="373">
        <v>53</v>
      </c>
      <c r="H17" s="373">
        <v>251</v>
      </c>
      <c r="I17" s="373">
        <v>114</v>
      </c>
      <c r="J17" s="373">
        <v>194</v>
      </c>
      <c r="K17" s="373">
        <v>131</v>
      </c>
      <c r="L17" s="373">
        <v>94</v>
      </c>
      <c r="M17" s="373">
        <v>533</v>
      </c>
      <c r="N17" s="1089"/>
      <c r="O17" s="223"/>
      <c r="P17" s="223"/>
      <c r="Q17" s="223"/>
      <c r="R17" s="696"/>
      <c r="S17" s="696"/>
      <c r="T17" s="689"/>
    </row>
    <row r="18" spans="1:20" ht="13.5" customHeight="1">
      <c r="A18" s="1091" t="s">
        <v>591</v>
      </c>
      <c r="B18" s="1096">
        <v>-297</v>
      </c>
      <c r="C18" s="1094">
        <v>-144</v>
      </c>
      <c r="D18" s="1094">
        <v>-98</v>
      </c>
      <c r="E18" s="1095">
        <v>-247</v>
      </c>
      <c r="F18" s="1095">
        <v>-72</v>
      </c>
      <c r="G18" s="1094">
        <v>-32</v>
      </c>
      <c r="H18" s="1094">
        <v>-449</v>
      </c>
      <c r="I18" s="1094">
        <v>-69</v>
      </c>
      <c r="J18" s="1094">
        <v>-1</v>
      </c>
      <c r="K18" s="1094">
        <v>-17</v>
      </c>
      <c r="L18" s="1094">
        <v>-121</v>
      </c>
      <c r="M18" s="1094">
        <v>-208</v>
      </c>
      <c r="N18" s="1089"/>
      <c r="R18" s="697"/>
      <c r="S18" s="697"/>
      <c r="T18" s="689"/>
    </row>
    <row r="19" spans="1:20" ht="5.25" customHeight="1">
      <c r="A19" s="1091"/>
      <c r="B19" s="1093"/>
      <c r="C19" s="1091"/>
      <c r="D19" s="1091" t="s">
        <v>59</v>
      </c>
      <c r="E19" s="1092" t="s">
        <v>59</v>
      </c>
      <c r="F19" s="1092" t="s">
        <v>59</v>
      </c>
      <c r="G19" s="1091"/>
      <c r="H19" s="1091"/>
      <c r="I19" s="1091"/>
      <c r="J19" s="1091"/>
      <c r="K19" s="1091"/>
      <c r="L19" s="1091"/>
      <c r="M19" s="1091"/>
      <c r="N19" s="1089"/>
      <c r="R19" s="695"/>
      <c r="S19" s="695"/>
      <c r="T19" s="690"/>
    </row>
    <row r="20" spans="1:20" ht="13.5" customHeight="1">
      <c r="A20" s="266" t="s">
        <v>71</v>
      </c>
      <c r="B20" s="380">
        <v>-698</v>
      </c>
      <c r="C20" s="240">
        <v>-154</v>
      </c>
      <c r="D20" s="240">
        <v>-102</v>
      </c>
      <c r="E20" s="1090">
        <v>-331</v>
      </c>
      <c r="F20" s="1090">
        <v>-61</v>
      </c>
      <c r="G20" s="240">
        <v>-42</v>
      </c>
      <c r="H20" s="240">
        <v>-536</v>
      </c>
      <c r="I20" s="240">
        <v>-30</v>
      </c>
      <c r="J20" s="240">
        <v>-44</v>
      </c>
      <c r="K20" s="240">
        <v>-59</v>
      </c>
      <c r="L20" s="240">
        <v>-40</v>
      </c>
      <c r="M20" s="240">
        <v>-173</v>
      </c>
      <c r="N20" s="1089"/>
      <c r="O20" s="722"/>
      <c r="P20" s="722"/>
      <c r="R20" s="696"/>
      <c r="S20" s="696"/>
      <c r="T20" s="689"/>
    </row>
    <row r="21" spans="1:20" ht="13.5" customHeight="1">
      <c r="A21" s="1978"/>
      <c r="B21" s="1978"/>
      <c r="C21" s="1978"/>
      <c r="D21" s="1978"/>
      <c r="E21" s="1978"/>
      <c r="F21" s="1978"/>
      <c r="G21" s="1978"/>
      <c r="H21" s="1978"/>
      <c r="I21" s="1088"/>
      <c r="J21" s="1088"/>
      <c r="K21" s="1088"/>
      <c r="L21" s="1088"/>
      <c r="M21" s="1088"/>
      <c r="N21" s="700"/>
      <c r="O21" s="700"/>
      <c r="Q21" s="695"/>
      <c r="R21" s="695"/>
      <c r="S21" s="721"/>
    </row>
    <row r="22" spans="1:20" ht="13.5" customHeight="1">
      <c r="A22" s="1087"/>
      <c r="B22" s="373"/>
      <c r="C22" s="373"/>
      <c r="D22" s="373"/>
      <c r="E22" s="373"/>
      <c r="F22" s="373"/>
      <c r="G22" s="373"/>
      <c r="H22" s="373"/>
      <c r="I22" s="373"/>
      <c r="J22" s="373"/>
      <c r="K22" s="373"/>
      <c r="L22" s="373"/>
      <c r="M22" s="373"/>
      <c r="N22" s="700"/>
      <c r="O22" s="700"/>
      <c r="Q22" s="694"/>
      <c r="R22" s="694"/>
      <c r="S22" s="689"/>
    </row>
    <row r="23" spans="1:20" ht="13.5" customHeight="1">
      <c r="A23" s="1086" t="s">
        <v>235</v>
      </c>
      <c r="B23" s="373"/>
      <c r="C23" s="373"/>
      <c r="D23" s="373"/>
      <c r="E23" s="373"/>
      <c r="F23" s="373"/>
      <c r="G23" s="373"/>
      <c r="H23" s="373"/>
      <c r="I23" s="373"/>
      <c r="J23" s="373"/>
      <c r="K23" s="373"/>
      <c r="L23" s="373"/>
      <c r="M23" s="373"/>
      <c r="N23" s="719"/>
      <c r="O23" s="700"/>
      <c r="Q23" s="693"/>
      <c r="R23" s="693"/>
      <c r="S23" s="720"/>
    </row>
    <row r="24" spans="1:20" ht="13.5" customHeight="1">
      <c r="A24" s="1085"/>
      <c r="B24" s="1084" t="s">
        <v>216</v>
      </c>
      <c r="C24" s="1083" t="s">
        <v>215</v>
      </c>
      <c r="D24" s="1083" t="s">
        <v>233</v>
      </c>
      <c r="E24" s="1083" t="s">
        <v>232</v>
      </c>
      <c r="F24" s="1083" t="s">
        <v>216</v>
      </c>
      <c r="G24" s="1083" t="s">
        <v>1179</v>
      </c>
      <c r="H24" s="1083" t="s">
        <v>595</v>
      </c>
      <c r="I24" s="1083" t="s">
        <v>233</v>
      </c>
      <c r="J24" s="1083" t="s">
        <v>232</v>
      </c>
      <c r="K24" s="1083" t="s">
        <v>216</v>
      </c>
      <c r="L24" s="1083" t="s">
        <v>1179</v>
      </c>
      <c r="M24" s="1083" t="s">
        <v>595</v>
      </c>
      <c r="N24" s="1076"/>
      <c r="O24" s="700"/>
      <c r="P24" s="700"/>
      <c r="R24" s="691"/>
      <c r="S24" s="691"/>
      <c r="T24" s="689"/>
    </row>
    <row r="25" spans="1:20" ht="13.5" customHeight="1">
      <c r="A25" s="241"/>
      <c r="B25" s="379">
        <v>2020</v>
      </c>
      <c r="C25" s="242">
        <v>2020</v>
      </c>
      <c r="D25" s="242">
        <v>2019</v>
      </c>
      <c r="E25" s="242">
        <v>2019</v>
      </c>
      <c r="F25" s="242">
        <v>2019</v>
      </c>
      <c r="G25" s="242">
        <v>2019</v>
      </c>
      <c r="H25" s="242">
        <v>2019</v>
      </c>
      <c r="I25" s="242">
        <v>2018</v>
      </c>
      <c r="J25" s="242">
        <v>2018</v>
      </c>
      <c r="K25" s="242">
        <v>2018</v>
      </c>
      <c r="L25" s="242">
        <v>2018</v>
      </c>
      <c r="M25" s="242">
        <v>2018</v>
      </c>
      <c r="N25" s="1076"/>
      <c r="O25" s="698"/>
      <c r="P25" s="698"/>
      <c r="R25" s="691"/>
      <c r="S25" s="691"/>
      <c r="T25" s="689"/>
    </row>
    <row r="26" spans="1:20" ht="12.75" customHeight="1">
      <c r="A26" s="372" t="s">
        <v>1178</v>
      </c>
      <c r="B26" s="378">
        <v>115</v>
      </c>
      <c r="C26" s="371">
        <v>26</v>
      </c>
      <c r="D26" s="371">
        <v>17</v>
      </c>
      <c r="E26" s="1082">
        <v>55</v>
      </c>
      <c r="F26" s="1082">
        <v>10</v>
      </c>
      <c r="G26" s="371">
        <v>7</v>
      </c>
      <c r="H26" s="371">
        <v>22</v>
      </c>
      <c r="I26" s="1081">
        <v>5</v>
      </c>
      <c r="J26" s="1081">
        <v>8</v>
      </c>
      <c r="K26" s="1081">
        <v>10</v>
      </c>
      <c r="L26" s="1081">
        <v>7</v>
      </c>
      <c r="M26" s="1081">
        <v>7</v>
      </c>
      <c r="N26" s="1076"/>
      <c r="O26" s="700"/>
      <c r="P26" s="700"/>
      <c r="R26" s="691"/>
      <c r="S26" s="691"/>
      <c r="T26" s="689"/>
    </row>
    <row r="27" spans="1:20" ht="12.75" customHeight="1">
      <c r="A27" s="1080" t="s">
        <v>592</v>
      </c>
      <c r="B27" s="1079">
        <v>33</v>
      </c>
      <c r="C27" s="1078">
        <v>4</v>
      </c>
      <c r="D27" s="1078">
        <v>-1</v>
      </c>
      <c r="E27" s="962">
        <v>6</v>
      </c>
      <c r="F27" s="962">
        <v>-2</v>
      </c>
      <c r="G27" s="1078">
        <v>0</v>
      </c>
      <c r="H27" s="1078">
        <v>1</v>
      </c>
      <c r="I27" s="1078">
        <v>-4</v>
      </c>
      <c r="J27" s="1078">
        <v>7</v>
      </c>
      <c r="K27" s="1078">
        <v>2</v>
      </c>
      <c r="L27" s="1078">
        <v>-2</v>
      </c>
      <c r="M27" s="1078">
        <v>1</v>
      </c>
      <c r="N27" s="1076"/>
      <c r="O27" s="700"/>
      <c r="P27" s="700"/>
      <c r="R27" s="685"/>
      <c r="S27" s="685"/>
      <c r="T27" s="690"/>
    </row>
    <row r="28" spans="1:20" ht="12.75" customHeight="1">
      <c r="A28" s="1080" t="s">
        <v>593</v>
      </c>
      <c r="B28" s="1079">
        <v>33</v>
      </c>
      <c r="C28" s="1078">
        <v>-2</v>
      </c>
      <c r="D28" s="1078">
        <v>1</v>
      </c>
      <c r="E28" s="962">
        <v>8</v>
      </c>
      <c r="F28" s="962">
        <v>0</v>
      </c>
      <c r="G28" s="1078">
        <v>2</v>
      </c>
      <c r="H28" s="1078">
        <v>3</v>
      </c>
      <c r="I28" s="1078">
        <v>-3</v>
      </c>
      <c r="J28" s="1078">
        <v>1</v>
      </c>
      <c r="K28" s="1078">
        <v>5</v>
      </c>
      <c r="L28" s="1078">
        <v>-12</v>
      </c>
      <c r="M28" s="1078">
        <v>-2</v>
      </c>
      <c r="N28" s="1076"/>
      <c r="R28" s="688"/>
      <c r="S28" s="688"/>
      <c r="T28" s="689"/>
    </row>
    <row r="29" spans="1:20" ht="12.75" customHeight="1">
      <c r="A29" s="377" t="s">
        <v>594</v>
      </c>
      <c r="B29" s="376">
        <v>49</v>
      </c>
      <c r="C29" s="370">
        <v>24</v>
      </c>
      <c r="D29" s="370">
        <v>17</v>
      </c>
      <c r="E29" s="1077">
        <v>41</v>
      </c>
      <c r="F29" s="1077">
        <v>12</v>
      </c>
      <c r="G29" s="370">
        <v>5</v>
      </c>
      <c r="H29" s="370">
        <v>18</v>
      </c>
      <c r="I29" s="370">
        <v>12</v>
      </c>
      <c r="J29" s="370">
        <v>0</v>
      </c>
      <c r="K29" s="370">
        <v>3</v>
      </c>
      <c r="L29" s="370">
        <v>21</v>
      </c>
      <c r="M29" s="370">
        <v>8</v>
      </c>
      <c r="N29" s="1076"/>
      <c r="R29" s="688"/>
      <c r="S29" s="688"/>
      <c r="T29" s="689"/>
    </row>
    <row r="30" spans="1:20" ht="10.5" customHeight="1">
      <c r="A30" s="1979" t="s">
        <v>1177</v>
      </c>
      <c r="B30" s="1979"/>
      <c r="C30" s="1979"/>
      <c r="D30" s="1979" t="s">
        <v>59</v>
      </c>
      <c r="E30" s="1979" t="s">
        <v>59</v>
      </c>
      <c r="F30" s="1979" t="s">
        <v>59</v>
      </c>
      <c r="G30" s="1980" t="s">
        <v>59</v>
      </c>
      <c r="H30" s="1980" t="s">
        <v>59</v>
      </c>
      <c r="I30" s="1981"/>
      <c r="J30" s="1981"/>
      <c r="K30" s="1981"/>
      <c r="L30" s="1981"/>
      <c r="M30" s="1981"/>
      <c r="N30" s="675"/>
      <c r="Q30" s="696"/>
      <c r="R30" s="696"/>
      <c r="S30" s="689"/>
    </row>
    <row r="31" spans="1:20" ht="10.199999999999999" customHeight="1">
      <c r="A31" s="1982" t="s">
        <v>1350</v>
      </c>
      <c r="B31" s="1982"/>
      <c r="C31" s="1982"/>
      <c r="D31" s="1982" t="s">
        <v>59</v>
      </c>
      <c r="E31" s="1982" t="s">
        <v>59</v>
      </c>
      <c r="F31" s="1982" t="s">
        <v>59</v>
      </c>
      <c r="G31" s="1983" t="s">
        <v>59</v>
      </c>
      <c r="H31" s="1983" t="s">
        <v>59</v>
      </c>
      <c r="I31" s="1984"/>
      <c r="J31" s="1984"/>
      <c r="K31" s="1984"/>
      <c r="L31" s="1984"/>
      <c r="M31" s="1984"/>
      <c r="Q31" s="695"/>
      <c r="R31" s="695"/>
      <c r="S31" s="690"/>
    </row>
    <row r="32" spans="1:20" ht="10.5" customHeight="1">
      <c r="A32" s="1977"/>
      <c r="B32" s="1977"/>
      <c r="C32" s="1977"/>
      <c r="D32" s="1977"/>
      <c r="E32" s="1977"/>
      <c r="F32" s="1977"/>
      <c r="G32" s="579"/>
      <c r="H32" s="579"/>
      <c r="I32" s="579"/>
      <c r="J32" s="579"/>
      <c r="K32" s="579"/>
      <c r="L32" s="579"/>
      <c r="M32" s="579"/>
      <c r="Q32" s="694"/>
      <c r="R32" s="694"/>
      <c r="S32" s="689"/>
    </row>
    <row r="33" spans="1:19" ht="13.5" customHeight="1">
      <c r="A33" s="1067"/>
      <c r="B33" s="1066"/>
      <c r="C33" s="1066"/>
      <c r="D33" s="1066"/>
      <c r="E33" s="1066"/>
      <c r="F33" s="1066"/>
      <c r="G33" s="1066"/>
      <c r="H33" s="1066"/>
      <c r="I33" s="1066"/>
      <c r="J33" s="1066"/>
      <c r="K33" s="1066"/>
      <c r="L33" s="1066"/>
      <c r="M33" s="1066"/>
      <c r="Q33" s="693"/>
      <c r="R33" s="693"/>
      <c r="S33" s="692"/>
    </row>
    <row r="34" spans="1:19" ht="17.25" customHeight="1">
      <c r="A34" s="1075"/>
      <c r="B34" s="1074"/>
      <c r="C34" s="1074"/>
      <c r="D34" s="1074"/>
      <c r="E34" s="1074"/>
      <c r="F34" s="1074"/>
      <c r="G34" s="1074"/>
      <c r="H34" s="1074"/>
      <c r="I34" s="1074"/>
      <c r="J34" s="1074"/>
      <c r="K34" s="1074"/>
      <c r="L34" s="1074"/>
      <c r="M34" s="1074"/>
      <c r="Q34" s="691"/>
      <c r="R34" s="691"/>
      <c r="S34" s="689"/>
    </row>
    <row r="35" spans="1:19" ht="13.5" customHeight="1">
      <c r="A35" s="1073"/>
      <c r="B35" s="1072"/>
      <c r="C35" s="1072"/>
      <c r="D35" s="1072"/>
      <c r="E35" s="1072"/>
      <c r="F35" s="1072"/>
      <c r="G35" s="1072"/>
      <c r="H35" s="1072"/>
      <c r="I35" s="1072"/>
      <c r="J35" s="1072"/>
      <c r="K35" s="1072"/>
      <c r="L35" s="1072"/>
      <c r="M35" s="1072"/>
      <c r="Q35" s="691"/>
      <c r="R35" s="691"/>
      <c r="S35" s="689"/>
    </row>
    <row r="36" spans="1:19" ht="13.5" customHeight="1">
      <c r="A36" s="1071"/>
      <c r="B36" s="1070"/>
      <c r="C36" s="1070"/>
      <c r="D36" s="1070"/>
      <c r="E36" s="1070"/>
      <c r="F36" s="1070"/>
      <c r="G36" s="1070"/>
      <c r="H36" s="1070"/>
      <c r="I36" s="1070"/>
      <c r="J36" s="1070"/>
      <c r="K36" s="1070"/>
      <c r="L36" s="1070"/>
      <c r="M36" s="1070"/>
      <c r="Q36" s="691"/>
      <c r="R36" s="691"/>
      <c r="S36" s="689"/>
    </row>
    <row r="37" spans="1:19" ht="13.5" customHeight="1">
      <c r="A37" s="1071"/>
      <c r="B37" s="1070"/>
      <c r="C37" s="1070"/>
      <c r="D37" s="1070"/>
      <c r="E37" s="1070"/>
      <c r="F37" s="1070"/>
      <c r="G37" s="1070"/>
      <c r="H37" s="1070"/>
      <c r="I37" s="1070"/>
      <c r="J37" s="1070"/>
      <c r="K37" s="1070"/>
      <c r="L37" s="1070"/>
      <c r="M37" s="1070"/>
      <c r="Q37" s="685"/>
      <c r="R37" s="685"/>
      <c r="S37" s="690"/>
    </row>
    <row r="38" spans="1:19" ht="13.5" customHeight="1">
      <c r="A38" s="1069"/>
      <c r="B38" s="1068"/>
      <c r="C38" s="1068"/>
      <c r="D38" s="1068"/>
      <c r="E38" s="1068"/>
      <c r="F38" s="1068"/>
      <c r="G38" s="1068"/>
      <c r="H38" s="1068"/>
      <c r="I38" s="1068"/>
      <c r="J38" s="1068"/>
      <c r="K38" s="1068"/>
      <c r="L38" s="1068"/>
      <c r="M38" s="1068"/>
      <c r="Q38" s="688"/>
      <c r="R38" s="688"/>
      <c r="S38" s="689"/>
    </row>
    <row r="39" spans="1:19" ht="13.5" customHeight="1">
      <c r="A39" s="1069"/>
      <c r="B39" s="1068"/>
      <c r="C39" s="1068"/>
      <c r="D39" s="1068"/>
      <c r="E39" s="1068"/>
      <c r="F39" s="1068"/>
      <c r="G39" s="1068"/>
      <c r="H39" s="1068"/>
      <c r="I39" s="1068"/>
      <c r="J39" s="1068"/>
      <c r="K39" s="1068"/>
      <c r="L39" s="1068"/>
      <c r="M39" s="1068"/>
      <c r="Q39" s="688"/>
      <c r="R39" s="688"/>
      <c r="S39" s="689"/>
    </row>
    <row r="40" spans="1:19" ht="13.5" customHeight="1">
      <c r="A40" s="1071"/>
      <c r="B40" s="1070"/>
      <c r="C40" s="1070"/>
      <c r="D40" s="1070"/>
      <c r="E40" s="1070"/>
      <c r="F40" s="1070"/>
      <c r="G40" s="1070"/>
      <c r="H40" s="1070"/>
      <c r="I40" s="1070"/>
      <c r="J40" s="1070"/>
      <c r="K40" s="1070"/>
      <c r="L40" s="1070"/>
      <c r="M40" s="1070"/>
      <c r="Q40" s="688"/>
      <c r="R40" s="688"/>
      <c r="S40" s="689"/>
    </row>
    <row r="41" spans="1:19" ht="13.5" customHeight="1">
      <c r="A41" s="1069"/>
      <c r="B41" s="1068"/>
      <c r="C41" s="1068"/>
      <c r="D41" s="1068"/>
      <c r="E41" s="1068"/>
      <c r="F41" s="1068"/>
      <c r="G41" s="1068"/>
      <c r="H41" s="1068"/>
      <c r="I41" s="1068"/>
      <c r="J41" s="1068"/>
      <c r="K41" s="1068"/>
      <c r="L41" s="1068"/>
      <c r="M41" s="1068"/>
      <c r="Q41" s="685"/>
      <c r="R41" s="684"/>
      <c r="S41" s="690"/>
    </row>
    <row r="42" spans="1:19" ht="13.5" customHeight="1">
      <c r="A42" s="1069"/>
      <c r="B42" s="1068"/>
      <c r="C42" s="1068"/>
      <c r="D42" s="1068"/>
      <c r="E42" s="1068"/>
      <c r="F42" s="1068"/>
      <c r="G42" s="1068"/>
      <c r="H42" s="1068"/>
      <c r="I42" s="1068"/>
      <c r="J42" s="1068"/>
      <c r="K42" s="1068"/>
      <c r="L42" s="1068"/>
      <c r="M42" s="1068"/>
      <c r="Q42" s="688"/>
      <c r="R42" s="688"/>
      <c r="S42" s="689"/>
    </row>
    <row r="43" spans="1:19" ht="13.5" customHeight="1">
      <c r="A43" s="1069"/>
      <c r="B43" s="1068"/>
      <c r="C43" s="1068"/>
      <c r="D43" s="1068"/>
      <c r="E43" s="1068"/>
      <c r="F43" s="1068"/>
      <c r="G43" s="1068"/>
      <c r="H43" s="1068"/>
      <c r="I43" s="1068"/>
      <c r="J43" s="1068"/>
      <c r="K43" s="1068"/>
      <c r="L43" s="1068"/>
      <c r="M43" s="1068"/>
      <c r="Q43" s="688"/>
      <c r="R43" s="688"/>
      <c r="S43" s="687"/>
    </row>
    <row r="44" spans="1:19" ht="13.5" customHeight="1">
      <c r="A44" s="1069"/>
      <c r="B44" s="1068"/>
      <c r="C44" s="1068"/>
      <c r="D44" s="1068"/>
      <c r="E44" s="1068"/>
      <c r="F44" s="1068"/>
      <c r="G44" s="1068"/>
      <c r="H44" s="1068"/>
      <c r="I44" s="1068"/>
      <c r="J44" s="1068"/>
      <c r="K44" s="1068"/>
      <c r="L44" s="1068"/>
      <c r="M44" s="1068"/>
      <c r="Q44" s="685"/>
      <c r="R44" s="684"/>
      <c r="S44" s="683"/>
    </row>
    <row r="45" spans="1:19" ht="13.5" customHeight="1">
      <c r="A45" s="1069"/>
      <c r="B45" s="1068"/>
      <c r="C45" s="1068"/>
      <c r="D45" s="1068"/>
      <c r="E45" s="1068"/>
      <c r="F45" s="1068"/>
      <c r="G45" s="1068"/>
      <c r="H45" s="1068"/>
      <c r="I45" s="1068"/>
      <c r="J45" s="1068"/>
      <c r="K45" s="1068"/>
      <c r="L45" s="1068"/>
      <c r="M45" s="1068"/>
      <c r="Q45" s="680"/>
      <c r="R45" s="680"/>
      <c r="S45" s="680"/>
    </row>
    <row r="46" spans="1:19" ht="13.5" customHeight="1">
      <c r="A46" s="1067"/>
      <c r="B46" s="1066"/>
      <c r="C46" s="1066"/>
      <c r="D46" s="1066"/>
      <c r="E46" s="1066"/>
      <c r="F46" s="1066"/>
      <c r="G46" s="1066"/>
      <c r="H46" s="1066"/>
      <c r="I46" s="1066"/>
      <c r="J46" s="1066"/>
      <c r="K46" s="1066"/>
      <c r="L46" s="1066"/>
      <c r="M46" s="1066"/>
      <c r="Q46" s="676"/>
      <c r="R46" s="676"/>
      <c r="S46" s="676"/>
    </row>
    <row r="47" spans="1:19" ht="17.25" customHeight="1">
      <c r="N47" s="675"/>
    </row>
    <row r="48" spans="1:19"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row r="63" ht="20.100000000000001" customHeight="1"/>
    <row r="64"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row r="102" ht="20.100000000000001" customHeight="1"/>
    <row r="103" ht="20.100000000000001" customHeight="1"/>
    <row r="104" ht="20.100000000000001" customHeight="1"/>
    <row r="105" ht="20.100000000000001" customHeight="1"/>
    <row r="106" ht="20.100000000000001" customHeight="1"/>
    <row r="107" ht="20.100000000000001" customHeight="1"/>
    <row r="108" ht="20.100000000000001" customHeight="1"/>
    <row r="109" ht="20.100000000000001" customHeight="1"/>
    <row r="110" ht="20.100000000000001" customHeight="1"/>
    <row r="111" ht="20.100000000000001" customHeight="1"/>
    <row r="112" ht="20.100000000000001" customHeight="1"/>
    <row r="113" ht="20.100000000000001" customHeight="1"/>
    <row r="114" ht="20.100000000000001" customHeight="1"/>
    <row r="115" ht="20.100000000000001" customHeight="1"/>
    <row r="116" ht="20.100000000000001" customHeight="1"/>
    <row r="117" ht="20.100000000000001" customHeight="1"/>
    <row r="118" ht="20.100000000000001" customHeight="1"/>
    <row r="119" ht="20.100000000000001" customHeight="1"/>
    <row r="120" ht="20.100000000000001" customHeight="1"/>
    <row r="121" ht="20.100000000000001" customHeight="1"/>
    <row r="122" ht="20.100000000000001" customHeight="1"/>
    <row r="123" ht="20.100000000000001" customHeight="1"/>
    <row r="124" ht="20.100000000000001" customHeight="1"/>
    <row r="125" ht="20.100000000000001" customHeight="1"/>
    <row r="126" ht="20.100000000000001" customHeight="1"/>
    <row r="127" ht="20.100000000000001" customHeight="1"/>
    <row r="128" ht="20.100000000000001" customHeight="1"/>
    <row r="129" ht="20.100000000000001" customHeight="1"/>
    <row r="130" ht="20.100000000000001" customHeight="1"/>
    <row r="131" ht="20.100000000000001" customHeight="1"/>
    <row r="132" ht="20.100000000000001" customHeight="1"/>
    <row r="133" ht="20.100000000000001" customHeight="1"/>
    <row r="134" ht="20.100000000000001" customHeight="1"/>
    <row r="135" ht="20.100000000000001" customHeight="1"/>
    <row r="136" ht="20.100000000000001" customHeight="1"/>
    <row r="137" ht="20.100000000000001" customHeight="1"/>
    <row r="138" ht="20.100000000000001" customHeight="1"/>
    <row r="139" ht="20.100000000000001" customHeight="1"/>
    <row r="140" ht="20.100000000000001" customHeight="1"/>
    <row r="141" ht="20.100000000000001" customHeight="1"/>
    <row r="142" ht="20.100000000000001" customHeight="1"/>
    <row r="143" ht="20.100000000000001" customHeight="1"/>
    <row r="144" ht="20.100000000000001" customHeight="1"/>
    <row r="145" ht="20.100000000000001" customHeight="1"/>
    <row r="146" ht="20.100000000000001" customHeight="1"/>
    <row r="147" ht="20.100000000000001" customHeight="1"/>
    <row r="148" ht="20.100000000000001" customHeight="1"/>
    <row r="149" ht="20.100000000000001" customHeight="1"/>
    <row r="150" ht="20.100000000000001" customHeight="1"/>
    <row r="151" ht="20.100000000000001" customHeight="1"/>
    <row r="152" ht="20.100000000000001" customHeight="1"/>
    <row r="153" ht="20.100000000000001" customHeight="1"/>
    <row r="154" ht="20.100000000000001" customHeight="1"/>
    <row r="155" ht="20.100000000000001" customHeight="1"/>
    <row r="156" ht="20.100000000000001" customHeight="1"/>
    <row r="157" ht="20.100000000000001" customHeight="1"/>
    <row r="158" ht="20.100000000000001" customHeight="1"/>
    <row r="159" ht="20.100000000000001" customHeight="1"/>
    <row r="160" ht="20.100000000000001" customHeight="1"/>
    <row r="161" ht="20.100000000000001" customHeight="1"/>
    <row r="162" ht="20.100000000000001" customHeight="1"/>
    <row r="163" ht="20.100000000000001" customHeight="1"/>
    <row r="164" ht="20.100000000000001" customHeight="1"/>
    <row r="165" ht="20.100000000000001" customHeight="1"/>
    <row r="166" ht="20.100000000000001" customHeight="1"/>
    <row r="167" ht="20.100000000000001" customHeight="1"/>
    <row r="168" ht="20.100000000000001" customHeight="1"/>
    <row r="169" ht="20.100000000000001" customHeight="1"/>
    <row r="170" ht="20.100000000000001" customHeight="1"/>
    <row r="171" ht="20.100000000000001" customHeight="1"/>
    <row r="172" ht="20.100000000000001" customHeight="1"/>
    <row r="173" ht="20.100000000000001" customHeight="1"/>
    <row r="174" ht="20.100000000000001" customHeight="1"/>
    <row r="175" ht="20.100000000000001" customHeight="1"/>
    <row r="176" ht="20.100000000000001" customHeight="1"/>
    <row r="177" ht="20.100000000000001" customHeight="1"/>
    <row r="178" ht="20.100000000000001" customHeight="1"/>
    <row r="179" ht="20.100000000000001" customHeight="1"/>
    <row r="180" ht="20.100000000000001" customHeight="1"/>
    <row r="181" ht="20.100000000000001" customHeight="1"/>
    <row r="182" ht="20.100000000000001" customHeight="1"/>
    <row r="183" ht="20.100000000000001" customHeight="1"/>
    <row r="184" ht="20.100000000000001" customHeight="1"/>
    <row r="185" ht="20.100000000000001" customHeight="1"/>
    <row r="186" ht="20.100000000000001" customHeight="1"/>
    <row r="187" ht="20.100000000000001" customHeight="1"/>
    <row r="188" ht="20.100000000000001" customHeight="1"/>
    <row r="189" ht="20.100000000000001" customHeight="1"/>
    <row r="190" ht="20.100000000000001" customHeight="1"/>
    <row r="191" ht="20.100000000000001" customHeight="1"/>
    <row r="192" ht="20.100000000000001" customHeight="1"/>
    <row r="193" ht="20.100000000000001" customHeight="1"/>
    <row r="194" ht="20.100000000000001" customHeight="1"/>
    <row r="195" ht="20.100000000000001" customHeight="1"/>
    <row r="196" ht="20.100000000000001" customHeight="1"/>
    <row r="197" ht="20.100000000000001" customHeight="1"/>
    <row r="198" ht="20.100000000000001" customHeight="1"/>
    <row r="199" ht="20.100000000000001" customHeight="1"/>
    <row r="200" ht="20.100000000000001" customHeight="1"/>
    <row r="201" ht="20.100000000000001" customHeight="1"/>
    <row r="202" ht="20.100000000000001" customHeight="1"/>
    <row r="203" ht="20.100000000000001" customHeight="1"/>
    <row r="204" ht="20.100000000000001" customHeight="1"/>
    <row r="205" ht="20.100000000000001" customHeight="1"/>
    <row r="206" ht="20.100000000000001" customHeight="1"/>
    <row r="207" ht="20.100000000000001" customHeight="1"/>
    <row r="208" ht="20.100000000000001" customHeight="1"/>
    <row r="209" ht="20.100000000000001" customHeight="1"/>
    <row r="210" ht="20.100000000000001" customHeight="1"/>
    <row r="211" ht="20.100000000000001" customHeight="1"/>
    <row r="212" ht="20.100000000000001" customHeight="1"/>
    <row r="213" ht="20.100000000000001" customHeight="1"/>
    <row r="214" ht="20.100000000000001" customHeight="1"/>
    <row r="215" ht="20.100000000000001" customHeight="1"/>
    <row r="216" ht="20.100000000000001" customHeight="1"/>
    <row r="217" ht="20.100000000000001" customHeight="1"/>
    <row r="218" ht="20.100000000000001" customHeight="1"/>
    <row r="219" ht="20.100000000000001" customHeight="1"/>
    <row r="220" ht="20.100000000000001" customHeight="1"/>
    <row r="221" ht="20.100000000000001" customHeight="1"/>
    <row r="222" ht="20.100000000000001" customHeight="1"/>
    <row r="223" ht="20.100000000000001" customHeight="1"/>
    <row r="224"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row r="273" ht="20.100000000000001" customHeight="1"/>
    <row r="274" ht="20.100000000000001" customHeight="1"/>
    <row r="275" ht="20.100000000000001" customHeight="1"/>
    <row r="276" ht="20.100000000000001" customHeight="1"/>
    <row r="277" ht="20.100000000000001" customHeight="1"/>
    <row r="278" ht="20.100000000000001" customHeight="1"/>
    <row r="279" ht="20.100000000000001" customHeight="1"/>
    <row r="280" ht="20.100000000000001" customHeight="1"/>
    <row r="281" ht="20.100000000000001" customHeight="1"/>
    <row r="282" ht="20.100000000000001" customHeight="1"/>
    <row r="283" ht="20.100000000000001" customHeight="1"/>
    <row r="284" ht="20.100000000000001" customHeight="1"/>
    <row r="285" ht="20.100000000000001" customHeight="1"/>
    <row r="286" ht="20.100000000000001" customHeight="1"/>
    <row r="287" ht="20.100000000000001" customHeight="1"/>
    <row r="288" ht="20.100000000000001" customHeight="1"/>
    <row r="289" ht="20.100000000000001" customHeight="1"/>
    <row r="290" ht="20.100000000000001" customHeight="1"/>
    <row r="291" ht="20.100000000000001" customHeight="1"/>
    <row r="292" ht="20.100000000000001" customHeight="1"/>
    <row r="293" ht="20.100000000000001" customHeight="1"/>
    <row r="294" ht="20.100000000000001" customHeight="1"/>
    <row r="295" ht="20.100000000000001" customHeight="1"/>
    <row r="296" ht="20.100000000000001" customHeight="1"/>
    <row r="297" ht="20.100000000000001" customHeight="1"/>
    <row r="298" ht="20.100000000000001" customHeight="1"/>
    <row r="299" ht="20.100000000000001" customHeight="1"/>
    <row r="300" ht="20.100000000000001" customHeight="1"/>
    <row r="301" ht="20.100000000000001" customHeight="1"/>
    <row r="302" ht="20.100000000000001" customHeight="1"/>
    <row r="303" ht="20.100000000000001" customHeight="1"/>
    <row r="304" ht="20.100000000000001" customHeight="1"/>
    <row r="305" ht="20.100000000000001" customHeight="1"/>
    <row r="306" ht="20.100000000000001" customHeight="1"/>
    <row r="307" ht="20.100000000000001" customHeight="1"/>
    <row r="308" ht="20.100000000000001" customHeight="1"/>
  </sheetData>
  <mergeCells count="4">
    <mergeCell ref="A32:F32"/>
    <mergeCell ref="A21:H21"/>
    <mergeCell ref="A30:M30"/>
    <mergeCell ref="A31:M31"/>
  </mergeCells>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9A8871-6573-42D8-AEB7-2410CABE7FD3}">
  <sheetPr codeName="Sheet10">
    <tabColor theme="5"/>
  </sheetPr>
  <dimension ref="F3"/>
  <sheetViews>
    <sheetView view="pageBreakPreview" topLeftCell="A63" zoomScaleNormal="100" zoomScaleSheetLayoutView="100" zoomScalePageLayoutView="85" workbookViewId="0">
      <selection activeCell="N61" sqref="N61"/>
    </sheetView>
  </sheetViews>
  <sheetFormatPr defaultColWidth="9.109375" defaultRowHeight="14.4"/>
  <cols>
    <col min="1" max="4" width="9.109375" style="1"/>
    <col min="5" max="5" width="3.5546875" style="1" customWidth="1"/>
    <col min="6" max="16384" width="9.109375" style="1"/>
  </cols>
  <sheetData>
    <row r="3" spans="6:6" ht="35.4">
      <c r="F3" s="32"/>
    </row>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FB08C-17F1-48F8-913C-03A24169A7A8}">
  <dimension ref="A1:K30"/>
  <sheetViews>
    <sheetView zoomScaleNormal="100" workbookViewId="0">
      <selection activeCell="G37" sqref="G37"/>
    </sheetView>
  </sheetViews>
  <sheetFormatPr defaultRowHeight="13.2"/>
  <cols>
    <col min="1" max="1" width="31.5546875" style="238" customWidth="1"/>
    <col min="2" max="7" width="6.109375" style="238" customWidth="1"/>
    <col min="8" max="11" width="7.88671875" style="238" customWidth="1"/>
    <col min="12" max="16384" width="8.88671875" style="238"/>
  </cols>
  <sheetData>
    <row r="1" spans="1:11" ht="15" customHeight="1" thickBot="1">
      <c r="A1" s="1987" t="s">
        <v>1611</v>
      </c>
      <c r="B1" s="1987" t="s">
        <v>59</v>
      </c>
      <c r="C1" s="1987" t="s">
        <v>59</v>
      </c>
      <c r="D1" s="1987" t="s">
        <v>59</v>
      </c>
      <c r="E1" s="1987" t="s">
        <v>59</v>
      </c>
      <c r="F1" s="1987" t="s">
        <v>59</v>
      </c>
      <c r="G1" s="1987" t="s">
        <v>59</v>
      </c>
      <c r="H1" s="1988" t="s">
        <v>59</v>
      </c>
      <c r="I1" s="1988" t="s">
        <v>59</v>
      </c>
      <c r="J1" s="1988" t="s">
        <v>59</v>
      </c>
      <c r="K1" s="1988" t="s">
        <v>59</v>
      </c>
    </row>
    <row r="2" spans="1:11" ht="12.75" customHeight="1">
      <c r="A2" s="1127"/>
      <c r="B2" s="1127"/>
      <c r="C2" s="1127"/>
      <c r="D2" s="1127"/>
      <c r="E2" s="1127"/>
      <c r="F2" s="1127"/>
      <c r="G2" s="1126"/>
      <c r="H2" s="1989" t="s">
        <v>772</v>
      </c>
      <c r="I2" s="1990" t="s">
        <v>59</v>
      </c>
      <c r="J2" s="1989" t="s">
        <v>803</v>
      </c>
      <c r="K2" s="1990" t="s">
        <v>59</v>
      </c>
    </row>
    <row r="3" spans="1:11" ht="10.5" customHeight="1">
      <c r="A3" s="621"/>
      <c r="B3" s="621"/>
      <c r="C3" s="621"/>
      <c r="D3" s="621"/>
      <c r="E3" s="621"/>
      <c r="F3" s="621"/>
      <c r="G3" s="620"/>
      <c r="H3" s="1359"/>
      <c r="I3" s="1358"/>
      <c r="J3" s="1991"/>
      <c r="K3" s="1992" t="s">
        <v>59</v>
      </c>
    </row>
    <row r="4" spans="1:11" ht="10.5" customHeight="1" thickBot="1">
      <c r="A4" s="1343" t="s">
        <v>725</v>
      </c>
      <c r="B4" s="1342" t="s">
        <v>1324</v>
      </c>
      <c r="C4" s="1342" t="s">
        <v>1200</v>
      </c>
      <c r="D4" s="1342" t="s">
        <v>1053</v>
      </c>
      <c r="E4" s="1342" t="s">
        <v>976</v>
      </c>
      <c r="F4" s="1342" t="s">
        <v>752</v>
      </c>
      <c r="G4" s="619" t="s">
        <v>751</v>
      </c>
      <c r="H4" s="1341" t="s">
        <v>1323</v>
      </c>
      <c r="I4" s="1340" t="s">
        <v>1322</v>
      </c>
      <c r="J4" s="1341" t="s">
        <v>1323</v>
      </c>
      <c r="K4" s="1340" t="s">
        <v>1322</v>
      </c>
    </row>
    <row r="5" spans="1:11" ht="10.5" customHeight="1">
      <c r="A5" s="617" t="s">
        <v>771</v>
      </c>
      <c r="B5" s="1137">
        <v>500</v>
      </c>
      <c r="C5" s="1137">
        <v>517</v>
      </c>
      <c r="D5" s="1137">
        <v>523</v>
      </c>
      <c r="E5" s="1137">
        <v>539</v>
      </c>
      <c r="F5" s="1137">
        <v>529</v>
      </c>
      <c r="G5" s="1136">
        <v>514</v>
      </c>
      <c r="H5" s="616" t="s">
        <v>837</v>
      </c>
      <c r="I5" s="615" t="s">
        <v>842</v>
      </c>
      <c r="J5" s="616" t="s">
        <v>835</v>
      </c>
      <c r="K5" s="615" t="s">
        <v>835</v>
      </c>
    </row>
    <row r="6" spans="1:11" ht="10.5" customHeight="1">
      <c r="A6" s="612" t="s">
        <v>770</v>
      </c>
      <c r="B6" s="1134">
        <v>268</v>
      </c>
      <c r="C6" s="1134">
        <v>291</v>
      </c>
      <c r="D6" s="1134">
        <v>312</v>
      </c>
      <c r="E6" s="1134">
        <v>312</v>
      </c>
      <c r="F6" s="1134">
        <v>295</v>
      </c>
      <c r="G6" s="1135">
        <v>284</v>
      </c>
      <c r="H6" s="1349" t="s">
        <v>828</v>
      </c>
      <c r="I6" s="1348" t="s">
        <v>1201</v>
      </c>
      <c r="J6" s="1349" t="s">
        <v>828</v>
      </c>
      <c r="K6" s="1348" t="s">
        <v>828</v>
      </c>
    </row>
    <row r="7" spans="1:11" ht="10.5" customHeight="1">
      <c r="A7" s="612" t="s">
        <v>769</v>
      </c>
      <c r="B7" s="1134">
        <v>45</v>
      </c>
      <c r="C7" s="1134">
        <v>13</v>
      </c>
      <c r="D7" s="1134">
        <v>23</v>
      </c>
      <c r="E7" s="1134">
        <v>45</v>
      </c>
      <c r="F7" s="1134">
        <v>32</v>
      </c>
      <c r="G7" s="1135">
        <v>72</v>
      </c>
      <c r="H7" s="1349" t="s">
        <v>1329</v>
      </c>
      <c r="I7" s="1348" t="s">
        <v>1059</v>
      </c>
      <c r="J7" s="1349" t="s">
        <v>1328</v>
      </c>
      <c r="K7" s="1348" t="s">
        <v>1059</v>
      </c>
    </row>
    <row r="8" spans="1:11" ht="10.5" customHeight="1">
      <c r="A8" s="612" t="s">
        <v>768</v>
      </c>
      <c r="B8" s="1134">
        <v>1</v>
      </c>
      <c r="C8" s="1134">
        <v>2</v>
      </c>
      <c r="D8" s="1134">
        <v>-1</v>
      </c>
      <c r="E8" s="1134">
        <v>4</v>
      </c>
      <c r="F8" s="1134">
        <v>-1</v>
      </c>
      <c r="G8" s="1128" t="s">
        <v>246</v>
      </c>
      <c r="H8" s="1349"/>
      <c r="I8" s="1348"/>
      <c r="J8" s="1349"/>
      <c r="K8" s="1357"/>
    </row>
    <row r="9" spans="1:11" ht="10.5" customHeight="1">
      <c r="A9" s="1122" t="s">
        <v>767</v>
      </c>
      <c r="B9" s="1133">
        <v>814</v>
      </c>
      <c r="C9" s="1133">
        <v>823</v>
      </c>
      <c r="D9" s="1133">
        <v>857</v>
      </c>
      <c r="E9" s="1133">
        <v>900</v>
      </c>
      <c r="F9" s="1133">
        <v>855</v>
      </c>
      <c r="G9" s="468">
        <v>870</v>
      </c>
      <c r="H9" s="1355" t="s">
        <v>837</v>
      </c>
      <c r="I9" s="1354" t="s">
        <v>840</v>
      </c>
      <c r="J9" s="1355" t="s">
        <v>842</v>
      </c>
      <c r="K9" s="1354" t="s">
        <v>833</v>
      </c>
    </row>
    <row r="10" spans="1:11" ht="10.5" customHeight="1">
      <c r="A10" s="1122" t="s">
        <v>766</v>
      </c>
      <c r="B10" s="1133">
        <v>-451</v>
      </c>
      <c r="C10" s="1133">
        <v>-470</v>
      </c>
      <c r="D10" s="1133">
        <v>-484</v>
      </c>
      <c r="E10" s="1133">
        <v>-501</v>
      </c>
      <c r="F10" s="1133">
        <v>-473</v>
      </c>
      <c r="G10" s="468">
        <v>-529</v>
      </c>
      <c r="H10" s="1355" t="s">
        <v>837</v>
      </c>
      <c r="I10" s="1354" t="s">
        <v>978</v>
      </c>
      <c r="J10" s="1355" t="s">
        <v>842</v>
      </c>
      <c r="K10" s="1354" t="s">
        <v>842</v>
      </c>
    </row>
    <row r="11" spans="1:11" ht="10.5" customHeight="1">
      <c r="A11" s="1122" t="s">
        <v>765</v>
      </c>
      <c r="B11" s="1133">
        <v>363</v>
      </c>
      <c r="C11" s="1133">
        <v>353</v>
      </c>
      <c r="D11" s="1133">
        <v>373</v>
      </c>
      <c r="E11" s="1133">
        <v>399</v>
      </c>
      <c r="F11" s="1133">
        <v>382</v>
      </c>
      <c r="G11" s="468">
        <v>341</v>
      </c>
      <c r="H11" s="1355" t="s">
        <v>837</v>
      </c>
      <c r="I11" s="1354" t="s">
        <v>839</v>
      </c>
      <c r="J11" s="1355" t="s">
        <v>842</v>
      </c>
      <c r="K11" s="1354" t="s">
        <v>839</v>
      </c>
    </row>
    <row r="12" spans="1:11" ht="10.5" customHeight="1">
      <c r="A12" s="612" t="s">
        <v>764</v>
      </c>
      <c r="B12" s="1129">
        <v>-227</v>
      </c>
      <c r="C12" s="1129">
        <v>-38</v>
      </c>
      <c r="D12" s="1129">
        <v>-28</v>
      </c>
      <c r="E12" s="1129">
        <v>-28</v>
      </c>
      <c r="F12" s="1129">
        <v>-25</v>
      </c>
      <c r="G12" s="1128">
        <v>-49</v>
      </c>
      <c r="H12" s="1349"/>
      <c r="I12" s="1348"/>
      <c r="J12" s="1356"/>
      <c r="K12" s="1348"/>
    </row>
    <row r="13" spans="1:11" ht="10.5" customHeight="1">
      <c r="A13" s="1122" t="s">
        <v>763</v>
      </c>
      <c r="B13" s="1133">
        <v>136</v>
      </c>
      <c r="C13" s="1133">
        <v>315</v>
      </c>
      <c r="D13" s="1133">
        <v>345</v>
      </c>
      <c r="E13" s="1133">
        <v>371</v>
      </c>
      <c r="F13" s="1133">
        <v>357</v>
      </c>
      <c r="G13" s="468">
        <v>292</v>
      </c>
      <c r="H13" s="1355" t="s">
        <v>1327</v>
      </c>
      <c r="I13" s="1354" t="s">
        <v>1289</v>
      </c>
      <c r="J13" s="1355" t="s">
        <v>1326</v>
      </c>
      <c r="K13" s="1354" t="s">
        <v>1325</v>
      </c>
    </row>
    <row r="14" spans="1:11" ht="10.5" customHeight="1">
      <c r="A14" s="1124"/>
      <c r="B14" s="1132"/>
      <c r="C14" s="1132"/>
      <c r="D14" s="1132"/>
      <c r="E14" s="1132"/>
      <c r="F14" s="1132"/>
      <c r="G14" s="1131"/>
      <c r="H14" s="1353"/>
      <c r="I14" s="1352"/>
      <c r="J14" s="1353"/>
      <c r="K14" s="1352"/>
    </row>
    <row r="15" spans="1:11" ht="10.5" customHeight="1">
      <c r="A15" s="612" t="s">
        <v>762</v>
      </c>
      <c r="B15" s="1129">
        <v>55</v>
      </c>
      <c r="C15" s="1129">
        <v>57</v>
      </c>
      <c r="D15" s="1129">
        <v>57</v>
      </c>
      <c r="E15" s="1129">
        <v>56</v>
      </c>
      <c r="F15" s="1129">
        <v>55</v>
      </c>
      <c r="G15" s="1128">
        <v>61</v>
      </c>
      <c r="H15" s="1349"/>
      <c r="I15" s="1348"/>
      <c r="J15" s="1349"/>
      <c r="K15" s="1348"/>
    </row>
    <row r="16" spans="1:11" ht="10.5" customHeight="1">
      <c r="A16" s="612" t="s">
        <v>1054</v>
      </c>
      <c r="B16" s="1129">
        <v>54</v>
      </c>
      <c r="C16" s="1129">
        <v>55</v>
      </c>
      <c r="D16" s="1129">
        <v>58</v>
      </c>
      <c r="E16" s="1129">
        <v>57</v>
      </c>
      <c r="F16" s="1129">
        <v>57</v>
      </c>
      <c r="G16" s="1128">
        <v>56</v>
      </c>
      <c r="H16" s="1349"/>
      <c r="I16" s="1348"/>
      <c r="J16" s="1351"/>
      <c r="K16" s="1350"/>
    </row>
    <row r="17" spans="1:11" ht="10.5" customHeight="1">
      <c r="A17" s="612" t="s">
        <v>806</v>
      </c>
      <c r="B17" s="1129">
        <v>5</v>
      </c>
      <c r="C17" s="1129">
        <v>12</v>
      </c>
      <c r="D17" s="1129">
        <v>13</v>
      </c>
      <c r="E17" s="1129">
        <v>12</v>
      </c>
      <c r="F17" s="1129">
        <v>12</v>
      </c>
      <c r="G17" s="1128">
        <v>11</v>
      </c>
      <c r="H17" s="1349"/>
      <c r="I17" s="1348"/>
      <c r="J17" s="1351"/>
      <c r="K17" s="1350"/>
    </row>
    <row r="18" spans="1:11" ht="10.5" customHeight="1">
      <c r="A18" s="612" t="s">
        <v>805</v>
      </c>
      <c r="B18" s="1129">
        <v>7424</v>
      </c>
      <c r="C18" s="1129">
        <v>7664</v>
      </c>
      <c r="D18" s="1129">
        <v>7988</v>
      </c>
      <c r="E18" s="1129">
        <v>8831</v>
      </c>
      <c r="F18" s="1129">
        <v>9153</v>
      </c>
      <c r="G18" s="1128">
        <v>9051</v>
      </c>
      <c r="H18" s="1349" t="s">
        <v>1317</v>
      </c>
      <c r="I18" s="1348" t="s">
        <v>842</v>
      </c>
      <c r="J18" s="1349"/>
      <c r="K18" s="1348"/>
    </row>
    <row r="19" spans="1:11" ht="10.5" customHeight="1">
      <c r="A19" s="1130" t="s">
        <v>759</v>
      </c>
      <c r="B19" s="1129">
        <v>45695</v>
      </c>
      <c r="C19" s="1129">
        <v>43140</v>
      </c>
      <c r="D19" s="1129">
        <v>45870</v>
      </c>
      <c r="E19" s="1129">
        <v>45376</v>
      </c>
      <c r="F19" s="1129">
        <v>45415</v>
      </c>
      <c r="G19" s="1128">
        <v>44940</v>
      </c>
      <c r="H19" s="1349" t="s">
        <v>836</v>
      </c>
      <c r="I19" s="1348" t="s">
        <v>841</v>
      </c>
      <c r="J19" s="1349"/>
      <c r="K19" s="1348"/>
    </row>
    <row r="20" spans="1:11" ht="10.5" customHeight="1" thickBot="1">
      <c r="A20" s="612" t="s">
        <v>758</v>
      </c>
      <c r="B20" s="1129">
        <v>7227</v>
      </c>
      <c r="C20" s="1129">
        <v>7328</v>
      </c>
      <c r="D20" s="1129">
        <v>7498</v>
      </c>
      <c r="E20" s="1129">
        <v>7722</v>
      </c>
      <c r="F20" s="1129">
        <v>7950</v>
      </c>
      <c r="G20" s="1128">
        <v>7935</v>
      </c>
      <c r="H20" s="1347" t="s">
        <v>828</v>
      </c>
      <c r="I20" s="1346" t="s">
        <v>840</v>
      </c>
      <c r="J20" s="1345" t="s">
        <v>828</v>
      </c>
      <c r="K20" s="1344" t="s">
        <v>840</v>
      </c>
    </row>
    <row r="21" spans="1:11" ht="10.5" customHeight="1" thickBot="1">
      <c r="A21" s="612"/>
      <c r="B21" s="612"/>
      <c r="C21" s="623"/>
      <c r="D21" s="623"/>
      <c r="E21" s="623"/>
      <c r="F21" s="623"/>
      <c r="G21" s="623"/>
      <c r="H21" s="628"/>
      <c r="I21" s="628"/>
      <c r="J21" s="627"/>
      <c r="K21" s="627"/>
    </row>
    <row r="22" spans="1:11" ht="15" customHeight="1">
      <c r="A22" s="1127" t="s">
        <v>804</v>
      </c>
      <c r="B22" s="1127"/>
      <c r="C22" s="1127"/>
      <c r="D22" s="1127"/>
      <c r="E22" s="1127"/>
      <c r="F22" s="1127"/>
      <c r="G22" s="1126"/>
      <c r="H22" s="1989" t="s">
        <v>772</v>
      </c>
      <c r="I22" s="1990" t="s">
        <v>59</v>
      </c>
      <c r="J22" s="1989" t="s">
        <v>803</v>
      </c>
      <c r="K22" s="1990" t="s">
        <v>59</v>
      </c>
    </row>
    <row r="23" spans="1:11" ht="10.5" customHeight="1" thickBot="1">
      <c r="A23" s="1343" t="s">
        <v>746</v>
      </c>
      <c r="B23" s="1342" t="s">
        <v>1324</v>
      </c>
      <c r="C23" s="1342" t="s">
        <v>1200</v>
      </c>
      <c r="D23" s="1342" t="s">
        <v>1053</v>
      </c>
      <c r="E23" s="1342" t="s">
        <v>976</v>
      </c>
      <c r="F23" s="1342" t="s">
        <v>752</v>
      </c>
      <c r="G23" s="619" t="s">
        <v>751</v>
      </c>
      <c r="H23" s="1341" t="s">
        <v>1323</v>
      </c>
      <c r="I23" s="1340" t="s">
        <v>1322</v>
      </c>
      <c r="J23" s="1341" t="s">
        <v>1323</v>
      </c>
      <c r="K23" s="1340" t="s">
        <v>1322</v>
      </c>
    </row>
    <row r="24" spans="1:11" ht="15" customHeight="1">
      <c r="A24" s="1125" t="s">
        <v>1199</v>
      </c>
      <c r="B24" s="1933">
        <v>134.1</v>
      </c>
      <c r="C24" s="1668">
        <v>127.8</v>
      </c>
      <c r="D24" s="1667">
        <v>133.19999999999999</v>
      </c>
      <c r="E24" s="1667">
        <v>130.4</v>
      </c>
      <c r="F24" s="1667">
        <v>130.19999999999999</v>
      </c>
      <c r="G24" s="1666">
        <v>129.6</v>
      </c>
      <c r="H24" s="616" t="s">
        <v>839</v>
      </c>
      <c r="I24" s="615" t="s">
        <v>974</v>
      </c>
      <c r="J24" s="616" t="s">
        <v>841</v>
      </c>
      <c r="K24" s="615" t="s">
        <v>981</v>
      </c>
    </row>
    <row r="25" spans="1:11" ht="15" customHeight="1" thickBot="1">
      <c r="A25" s="1665" t="s">
        <v>1198</v>
      </c>
      <c r="B25" s="1934">
        <v>21.8</v>
      </c>
      <c r="C25" s="1664">
        <v>21.7</v>
      </c>
      <c r="D25" s="1663">
        <v>22.6</v>
      </c>
      <c r="E25" s="1663">
        <v>23</v>
      </c>
      <c r="F25" s="1663">
        <v>23.2</v>
      </c>
      <c r="G25" s="1662">
        <v>23</v>
      </c>
      <c r="H25" s="1347" t="s">
        <v>830</v>
      </c>
      <c r="I25" s="1346" t="s">
        <v>833</v>
      </c>
      <c r="J25" s="1347" t="s">
        <v>837</v>
      </c>
      <c r="K25" s="1346" t="s">
        <v>840</v>
      </c>
    </row>
    <row r="26" spans="1:11" ht="10.5" customHeight="1">
      <c r="A26" s="464" t="s">
        <v>802</v>
      </c>
      <c r="B26" s="472">
        <v>155.9</v>
      </c>
      <c r="C26" s="1661">
        <v>149.5</v>
      </c>
      <c r="D26" s="1661">
        <v>155.80000000000001</v>
      </c>
      <c r="E26" s="1661">
        <v>153.4</v>
      </c>
      <c r="F26" s="1661">
        <v>153.4</v>
      </c>
      <c r="G26" s="1660">
        <v>152.6</v>
      </c>
      <c r="H26" s="1659" t="s">
        <v>981</v>
      </c>
      <c r="I26" s="1658" t="s">
        <v>829</v>
      </c>
      <c r="J26" s="1659" t="s">
        <v>829</v>
      </c>
      <c r="K26" s="1658" t="s">
        <v>981</v>
      </c>
    </row>
    <row r="27" spans="1:11" ht="10.5" customHeight="1">
      <c r="A27" s="1124"/>
      <c r="B27" s="1124"/>
      <c r="C27" s="1123"/>
      <c r="D27" s="1123"/>
      <c r="E27" s="1123"/>
      <c r="F27" s="1123"/>
      <c r="G27" s="1641"/>
      <c r="H27" s="1353"/>
      <c r="I27" s="1352"/>
      <c r="J27" s="1353"/>
      <c r="K27" s="1352"/>
    </row>
    <row r="28" spans="1:11" ht="10.5" customHeight="1" thickBot="1">
      <c r="A28" s="1122" t="s">
        <v>801</v>
      </c>
      <c r="B28" s="1121">
        <v>80.5</v>
      </c>
      <c r="C28" s="1657">
        <v>75.2</v>
      </c>
      <c r="D28" s="1657">
        <v>76.5</v>
      </c>
      <c r="E28" s="1657">
        <v>76.2</v>
      </c>
      <c r="F28" s="1657">
        <v>77.2</v>
      </c>
      <c r="G28" s="1656">
        <v>75.3</v>
      </c>
      <c r="H28" s="1655" t="s">
        <v>829</v>
      </c>
      <c r="I28" s="1654" t="s">
        <v>977</v>
      </c>
      <c r="J28" s="1655" t="s">
        <v>841</v>
      </c>
      <c r="K28" s="1654" t="s">
        <v>974</v>
      </c>
    </row>
    <row r="29" spans="1:11" ht="18" customHeight="1">
      <c r="A29" s="1985" t="s">
        <v>1094</v>
      </c>
      <c r="B29" s="1985" t="s">
        <v>59</v>
      </c>
      <c r="C29" s="1985" t="s">
        <v>59</v>
      </c>
      <c r="D29" s="1985" t="s">
        <v>59</v>
      </c>
      <c r="E29" s="1985" t="s">
        <v>59</v>
      </c>
      <c r="F29" s="1985" t="s">
        <v>59</v>
      </c>
      <c r="G29" s="1985" t="s">
        <v>59</v>
      </c>
      <c r="H29" s="1986" t="s">
        <v>59</v>
      </c>
      <c r="I29" s="1986" t="s">
        <v>59</v>
      </c>
      <c r="J29" s="1986" t="s">
        <v>59</v>
      </c>
      <c r="K29" s="1986" t="s">
        <v>59</v>
      </c>
    </row>
    <row r="30" spans="1:11" ht="10.5" customHeight="1">
      <c r="A30" s="1985"/>
      <c r="B30" s="1985" t="s">
        <v>59</v>
      </c>
      <c r="C30" s="1985" t="s">
        <v>59</v>
      </c>
      <c r="D30" s="1985" t="s">
        <v>59</v>
      </c>
      <c r="E30" s="1985" t="s">
        <v>59</v>
      </c>
      <c r="F30" s="1985" t="s">
        <v>59</v>
      </c>
      <c r="G30" s="1985" t="s">
        <v>59</v>
      </c>
      <c r="H30" s="1985" t="s">
        <v>59</v>
      </c>
      <c r="I30" s="1985" t="s">
        <v>59</v>
      </c>
      <c r="J30" s="1985" t="s">
        <v>59</v>
      </c>
      <c r="K30" s="1985" t="s">
        <v>59</v>
      </c>
    </row>
  </sheetData>
  <mergeCells count="8">
    <mergeCell ref="A29:K29"/>
    <mergeCell ref="A30:K30"/>
    <mergeCell ref="A1:K1"/>
    <mergeCell ref="H2:I2"/>
    <mergeCell ref="J2:K2"/>
    <mergeCell ref="J3:K3"/>
    <mergeCell ref="H22:I22"/>
    <mergeCell ref="J22:K22"/>
  </mergeCells>
  <pageMargins left="0.70866141732283472" right="0.70866141732283472" top="0.74803149606299213" bottom="0.74803149606299213" header="0.31496062992125984" footer="0.31496062992125984"/>
  <pageSetup paperSize="9" scale="70" orientation="portrait" r:id="rId1"/>
  <ignoredErrors>
    <ignoredError sqref="A5:K29"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CDF7A-5118-452B-8E25-36E75D588101}">
  <dimension ref="A1:K55"/>
  <sheetViews>
    <sheetView topLeftCell="A58" zoomScaleNormal="100" workbookViewId="0">
      <selection activeCell="B30" sqref="B30"/>
    </sheetView>
  </sheetViews>
  <sheetFormatPr defaultRowHeight="13.2"/>
  <cols>
    <col min="1" max="1" width="31.5546875" style="238" customWidth="1"/>
    <col min="2" max="7" width="6.33203125" style="238" customWidth="1"/>
    <col min="8" max="10" width="7.109375" style="238" customWidth="1"/>
    <col min="11" max="11" width="11.5546875" style="238" customWidth="1"/>
    <col min="12" max="16384" width="8.88671875" style="238"/>
  </cols>
  <sheetData>
    <row r="1" spans="1:11" ht="12.75" customHeight="1">
      <c r="A1" s="1987" t="s">
        <v>1072</v>
      </c>
      <c r="B1" s="1987" t="s">
        <v>59</v>
      </c>
      <c r="C1" s="1987" t="s">
        <v>59</v>
      </c>
      <c r="D1" s="1987" t="s">
        <v>59</v>
      </c>
      <c r="E1" s="1987" t="s">
        <v>59</v>
      </c>
      <c r="F1" s="1987" t="s">
        <v>59</v>
      </c>
      <c r="G1" s="1993" t="s">
        <v>59</v>
      </c>
      <c r="H1" s="1994" t="s">
        <v>772</v>
      </c>
      <c r="I1" s="1995" t="s">
        <v>59</v>
      </c>
      <c r="J1" s="1996" t="s">
        <v>803</v>
      </c>
      <c r="K1" s="1995" t="s">
        <v>59</v>
      </c>
    </row>
    <row r="2" spans="1:11" ht="10.5" customHeight="1">
      <c r="A2" s="621"/>
      <c r="B2" s="621"/>
      <c r="C2" s="621"/>
      <c r="D2" s="621"/>
      <c r="E2" s="621"/>
      <c r="F2" s="621"/>
      <c r="G2" s="620"/>
      <c r="H2" s="1370"/>
      <c r="I2" s="1369"/>
      <c r="J2" s="1997"/>
      <c r="K2" s="1998" t="s">
        <v>59</v>
      </c>
    </row>
    <row r="3" spans="1:11" ht="10.5" customHeight="1" thickBot="1">
      <c r="A3" s="1363" t="s">
        <v>725</v>
      </c>
      <c r="B3" s="1362" t="s">
        <v>1324</v>
      </c>
      <c r="C3" s="1362" t="s">
        <v>1200</v>
      </c>
      <c r="D3" s="1362" t="s">
        <v>1053</v>
      </c>
      <c r="E3" s="1362" t="s">
        <v>976</v>
      </c>
      <c r="F3" s="1362" t="s">
        <v>752</v>
      </c>
      <c r="G3" s="619" t="s">
        <v>751</v>
      </c>
      <c r="H3" s="1368" t="s">
        <v>1323</v>
      </c>
      <c r="I3" s="1367" t="s">
        <v>1322</v>
      </c>
      <c r="J3" s="618" t="s">
        <v>1323</v>
      </c>
      <c r="K3" s="1367" t="s">
        <v>1322</v>
      </c>
    </row>
    <row r="4" spans="1:11" ht="17.399999999999999" customHeight="1">
      <c r="A4" s="617" t="s">
        <v>1069</v>
      </c>
      <c r="B4" s="626">
        <v>137</v>
      </c>
      <c r="C4" s="626">
        <v>140</v>
      </c>
      <c r="D4" s="626">
        <v>143</v>
      </c>
      <c r="E4" s="626">
        <v>141</v>
      </c>
      <c r="F4" s="626">
        <v>144</v>
      </c>
      <c r="G4" s="625">
        <v>139</v>
      </c>
      <c r="H4" s="616" t="s">
        <v>837</v>
      </c>
      <c r="I4" s="615" t="s">
        <v>835</v>
      </c>
      <c r="J4" s="616" t="s">
        <v>837</v>
      </c>
      <c r="K4" s="615" t="s">
        <v>835</v>
      </c>
    </row>
    <row r="5" spans="1:11" ht="17.399999999999999" customHeight="1">
      <c r="A5" s="612" t="s">
        <v>1068</v>
      </c>
      <c r="B5" s="623">
        <v>88</v>
      </c>
      <c r="C5" s="623">
        <v>92</v>
      </c>
      <c r="D5" s="623">
        <v>91</v>
      </c>
      <c r="E5" s="623">
        <v>100</v>
      </c>
      <c r="F5" s="623">
        <v>99</v>
      </c>
      <c r="G5" s="624">
        <v>99</v>
      </c>
      <c r="H5" s="1646" t="s">
        <v>827</v>
      </c>
      <c r="I5" s="1645" t="s">
        <v>978</v>
      </c>
      <c r="J5" s="614" t="s">
        <v>827</v>
      </c>
      <c r="K5" s="1645" t="s">
        <v>978</v>
      </c>
    </row>
    <row r="6" spans="1:11" ht="17.399999999999999" customHeight="1">
      <c r="A6" s="612" t="s">
        <v>1067</v>
      </c>
      <c r="B6" s="623">
        <v>105</v>
      </c>
      <c r="C6" s="623">
        <v>112</v>
      </c>
      <c r="D6" s="623">
        <v>123</v>
      </c>
      <c r="E6" s="623">
        <v>129</v>
      </c>
      <c r="F6" s="623">
        <v>122</v>
      </c>
      <c r="G6" s="624">
        <v>104</v>
      </c>
      <c r="H6" s="1646" t="s">
        <v>991</v>
      </c>
      <c r="I6" s="1645" t="s">
        <v>830</v>
      </c>
      <c r="J6" s="614" t="s">
        <v>835</v>
      </c>
      <c r="K6" s="1645" t="s">
        <v>833</v>
      </c>
    </row>
    <row r="7" spans="1:11" ht="17.399999999999999" customHeight="1">
      <c r="A7" s="612" t="s">
        <v>1066</v>
      </c>
      <c r="B7" s="623">
        <v>171</v>
      </c>
      <c r="C7" s="623">
        <v>174</v>
      </c>
      <c r="D7" s="623">
        <v>171</v>
      </c>
      <c r="E7" s="623">
        <v>170</v>
      </c>
      <c r="F7" s="623">
        <v>169</v>
      </c>
      <c r="G7" s="624">
        <v>172</v>
      </c>
      <c r="H7" s="1646" t="s">
        <v>836</v>
      </c>
      <c r="I7" s="1645" t="s">
        <v>835</v>
      </c>
      <c r="J7" s="614" t="s">
        <v>836</v>
      </c>
      <c r="K7" s="1653" t="s">
        <v>835</v>
      </c>
    </row>
    <row r="8" spans="1:11" ht="17.399999999999999" customHeight="1" thickBot="1">
      <c r="A8" s="612" t="s">
        <v>1065</v>
      </c>
      <c r="B8" s="623">
        <v>-1</v>
      </c>
      <c r="C8" s="623">
        <v>-1</v>
      </c>
      <c r="D8" s="623">
        <v>-5</v>
      </c>
      <c r="E8" s="623">
        <v>-1</v>
      </c>
      <c r="F8" s="623">
        <v>-5</v>
      </c>
      <c r="G8" s="624">
        <v>0</v>
      </c>
      <c r="H8" s="1372"/>
      <c r="I8" s="1371"/>
      <c r="J8" s="1372"/>
      <c r="K8" s="1371"/>
    </row>
    <row r="9" spans="1:11" ht="17.399999999999999" customHeight="1" thickBot="1">
      <c r="A9" s="612"/>
      <c r="B9" s="612"/>
      <c r="C9" s="623"/>
      <c r="D9" s="623"/>
      <c r="E9" s="623"/>
      <c r="F9" s="623"/>
      <c r="G9" s="623"/>
      <c r="H9" s="628"/>
      <c r="I9" s="628"/>
      <c r="J9" s="627"/>
      <c r="K9" s="627"/>
    </row>
    <row r="10" spans="1:11" ht="17.399999999999999" customHeight="1">
      <c r="A10" s="1987" t="s">
        <v>1071</v>
      </c>
      <c r="B10" s="1987" t="s">
        <v>59</v>
      </c>
      <c r="C10" s="1987" t="s">
        <v>59</v>
      </c>
      <c r="D10" s="1987" t="s">
        <v>59</v>
      </c>
      <c r="E10" s="1987" t="s">
        <v>59</v>
      </c>
      <c r="F10" s="1987" t="s">
        <v>59</v>
      </c>
      <c r="G10" s="1993" t="s">
        <v>59</v>
      </c>
      <c r="H10" s="1994" t="s">
        <v>772</v>
      </c>
      <c r="I10" s="1995" t="s">
        <v>59</v>
      </c>
      <c r="J10" s="1996" t="s">
        <v>803</v>
      </c>
      <c r="K10" s="1995" t="s">
        <v>59</v>
      </c>
    </row>
    <row r="11" spans="1:11" ht="17.399999999999999" customHeight="1">
      <c r="A11" s="621"/>
      <c r="B11" s="621"/>
      <c r="C11" s="621"/>
      <c r="D11" s="621"/>
      <c r="E11" s="621"/>
      <c r="F11" s="621"/>
      <c r="G11" s="620"/>
      <c r="H11" s="1370"/>
      <c r="I11" s="1369"/>
      <c r="J11" s="1997"/>
      <c r="K11" s="1998" t="s">
        <v>59</v>
      </c>
    </row>
    <row r="12" spans="1:11" ht="17.399999999999999" customHeight="1" thickBot="1">
      <c r="A12" s="1363" t="s">
        <v>725</v>
      </c>
      <c r="B12" s="1362" t="s">
        <v>1324</v>
      </c>
      <c r="C12" s="1362" t="s">
        <v>1200</v>
      </c>
      <c r="D12" s="1362" t="s">
        <v>1053</v>
      </c>
      <c r="E12" s="1362" t="s">
        <v>976</v>
      </c>
      <c r="F12" s="1362" t="s">
        <v>752</v>
      </c>
      <c r="G12" s="619" t="s">
        <v>751</v>
      </c>
      <c r="H12" s="1368" t="s">
        <v>1323</v>
      </c>
      <c r="I12" s="1367" t="s">
        <v>1322</v>
      </c>
      <c r="J12" s="618" t="s">
        <v>1323</v>
      </c>
      <c r="K12" s="1367" t="s">
        <v>1322</v>
      </c>
    </row>
    <row r="13" spans="1:11" ht="17.399999999999999" customHeight="1">
      <c r="A13" s="617" t="s">
        <v>1069</v>
      </c>
      <c r="B13" s="626">
        <v>68</v>
      </c>
      <c r="C13" s="626">
        <v>75</v>
      </c>
      <c r="D13" s="626">
        <v>87</v>
      </c>
      <c r="E13" s="626">
        <v>86</v>
      </c>
      <c r="F13" s="626">
        <v>71</v>
      </c>
      <c r="G13" s="625">
        <v>72</v>
      </c>
      <c r="H13" s="616" t="s">
        <v>978</v>
      </c>
      <c r="I13" s="615" t="s">
        <v>828</v>
      </c>
      <c r="J13" s="616" t="s">
        <v>830</v>
      </c>
      <c r="K13" s="615" t="s">
        <v>827</v>
      </c>
    </row>
    <row r="14" spans="1:11" ht="17.399999999999999" customHeight="1">
      <c r="A14" s="612" t="s">
        <v>1068</v>
      </c>
      <c r="B14" s="623">
        <v>85</v>
      </c>
      <c r="C14" s="623">
        <v>91</v>
      </c>
      <c r="D14" s="623">
        <v>95</v>
      </c>
      <c r="E14" s="623">
        <v>98</v>
      </c>
      <c r="F14" s="623">
        <v>98</v>
      </c>
      <c r="G14" s="624">
        <v>91</v>
      </c>
      <c r="H14" s="1646" t="s">
        <v>834</v>
      </c>
      <c r="I14" s="1645" t="s">
        <v>982</v>
      </c>
      <c r="J14" s="614" t="s">
        <v>834</v>
      </c>
      <c r="K14" s="1645" t="s">
        <v>982</v>
      </c>
    </row>
    <row r="15" spans="1:11" ht="17.399999999999999" customHeight="1">
      <c r="A15" s="612" t="s">
        <v>1067</v>
      </c>
      <c r="B15" s="623">
        <v>25</v>
      </c>
      <c r="C15" s="623">
        <v>27</v>
      </c>
      <c r="D15" s="623">
        <v>27</v>
      </c>
      <c r="E15" s="623">
        <v>26</v>
      </c>
      <c r="F15" s="623">
        <v>31</v>
      </c>
      <c r="G15" s="624">
        <v>27</v>
      </c>
      <c r="H15" s="1646" t="s">
        <v>1317</v>
      </c>
      <c r="I15" s="1645" t="s">
        <v>982</v>
      </c>
      <c r="J15" s="614" t="s">
        <v>834</v>
      </c>
      <c r="K15" s="1645" t="s">
        <v>838</v>
      </c>
    </row>
    <row r="16" spans="1:11" ht="17.399999999999999" customHeight="1">
      <c r="A16" s="612" t="s">
        <v>1066</v>
      </c>
      <c r="B16" s="623">
        <v>90</v>
      </c>
      <c r="C16" s="623">
        <v>99</v>
      </c>
      <c r="D16" s="623">
        <v>102</v>
      </c>
      <c r="E16" s="623">
        <v>100</v>
      </c>
      <c r="F16" s="623">
        <v>99</v>
      </c>
      <c r="G16" s="624">
        <v>98</v>
      </c>
      <c r="H16" s="1646" t="s">
        <v>828</v>
      </c>
      <c r="I16" s="1645" t="s">
        <v>828</v>
      </c>
      <c r="J16" s="614" t="s">
        <v>828</v>
      </c>
      <c r="K16" s="1653" t="s">
        <v>827</v>
      </c>
    </row>
    <row r="17" spans="1:11" ht="17.399999999999999" customHeight="1" thickBot="1">
      <c r="A17" s="612" t="s">
        <v>1065</v>
      </c>
      <c r="B17" s="623" t="s">
        <v>246</v>
      </c>
      <c r="C17" s="623">
        <v>-1</v>
      </c>
      <c r="D17" s="623">
        <v>1</v>
      </c>
      <c r="E17" s="623">
        <v>2</v>
      </c>
      <c r="F17" s="623">
        <v>-4</v>
      </c>
      <c r="G17" s="624">
        <v>-4</v>
      </c>
      <c r="H17" s="1372"/>
      <c r="I17" s="1371"/>
      <c r="J17" s="1372"/>
      <c r="K17" s="1371"/>
    </row>
    <row r="18" spans="1:11" ht="17.399999999999999" customHeight="1" thickBot="1">
      <c r="A18" s="612"/>
      <c r="B18" s="612"/>
      <c r="C18" s="623"/>
      <c r="D18" s="623"/>
      <c r="E18" s="623"/>
      <c r="F18" s="623"/>
      <c r="G18" s="623"/>
      <c r="H18" s="628"/>
      <c r="I18" s="628"/>
      <c r="J18" s="627"/>
      <c r="K18" s="627"/>
    </row>
    <row r="19" spans="1:11" ht="17.399999999999999" customHeight="1">
      <c r="A19" s="1987" t="s">
        <v>1070</v>
      </c>
      <c r="B19" s="1987" t="s">
        <v>59</v>
      </c>
      <c r="C19" s="1987" t="s">
        <v>59</v>
      </c>
      <c r="D19" s="1987" t="s">
        <v>59</v>
      </c>
      <c r="E19" s="1987" t="s">
        <v>59</v>
      </c>
      <c r="F19" s="1987" t="s">
        <v>59</v>
      </c>
      <c r="G19" s="1993" t="s">
        <v>59</v>
      </c>
      <c r="H19" s="1994" t="s">
        <v>772</v>
      </c>
      <c r="I19" s="1995" t="s">
        <v>59</v>
      </c>
      <c r="J19" s="1996" t="s">
        <v>803</v>
      </c>
      <c r="K19" s="1995" t="s">
        <v>59</v>
      </c>
    </row>
    <row r="20" spans="1:11" ht="17.399999999999999" customHeight="1">
      <c r="A20" s="621"/>
      <c r="B20" s="621"/>
      <c r="C20" s="621"/>
      <c r="D20" s="621"/>
      <c r="E20" s="621"/>
      <c r="F20" s="621"/>
      <c r="G20" s="620"/>
      <c r="H20" s="1370"/>
      <c r="I20" s="1369"/>
      <c r="J20" s="1997"/>
      <c r="K20" s="1998" t="s">
        <v>59</v>
      </c>
    </row>
    <row r="21" spans="1:11" ht="17.399999999999999" customHeight="1" thickBot="1">
      <c r="A21" s="1363" t="s">
        <v>725</v>
      </c>
      <c r="B21" s="1362" t="s">
        <v>1324</v>
      </c>
      <c r="C21" s="1362" t="s">
        <v>1200</v>
      </c>
      <c r="D21" s="1362" t="s">
        <v>1053</v>
      </c>
      <c r="E21" s="1362" t="s">
        <v>976</v>
      </c>
      <c r="F21" s="1362" t="s">
        <v>752</v>
      </c>
      <c r="G21" s="619" t="s">
        <v>751</v>
      </c>
      <c r="H21" s="1368" t="s">
        <v>1323</v>
      </c>
      <c r="I21" s="1367" t="s">
        <v>1322</v>
      </c>
      <c r="J21" s="618" t="s">
        <v>1323</v>
      </c>
      <c r="K21" s="1367" t="s">
        <v>1322</v>
      </c>
    </row>
    <row r="22" spans="1:11" ht="17.399999999999999" customHeight="1">
      <c r="A22" s="617" t="s">
        <v>1069</v>
      </c>
      <c r="B22" s="626">
        <v>-52</v>
      </c>
      <c r="C22" s="626">
        <v>-12</v>
      </c>
      <c r="D22" s="626">
        <v>-10</v>
      </c>
      <c r="E22" s="626">
        <v>-40</v>
      </c>
      <c r="F22" s="626">
        <v>-5</v>
      </c>
      <c r="G22" s="625">
        <v>3</v>
      </c>
      <c r="H22" s="616"/>
      <c r="I22" s="615"/>
      <c r="J22" s="616"/>
      <c r="K22" s="615"/>
    </row>
    <row r="23" spans="1:11" ht="17.399999999999999" customHeight="1">
      <c r="A23" s="612" t="s">
        <v>1068</v>
      </c>
      <c r="B23" s="623">
        <v>-91</v>
      </c>
      <c r="C23" s="623">
        <v>-8</v>
      </c>
      <c r="D23" s="623">
        <v>-1</v>
      </c>
      <c r="E23" s="623">
        <v>45</v>
      </c>
      <c r="F23" s="623">
        <v>-9</v>
      </c>
      <c r="G23" s="624">
        <v>-31</v>
      </c>
      <c r="H23" s="1646"/>
      <c r="I23" s="1645"/>
      <c r="J23" s="614"/>
      <c r="K23" s="1645"/>
    </row>
    <row r="24" spans="1:11" ht="17.399999999999999" customHeight="1">
      <c r="A24" s="612" t="s">
        <v>1067</v>
      </c>
      <c r="B24" s="623">
        <v>-53</v>
      </c>
      <c r="C24" s="623">
        <v>-3</v>
      </c>
      <c r="D24" s="623">
        <v>-9</v>
      </c>
      <c r="E24" s="623">
        <v>-19</v>
      </c>
      <c r="F24" s="623">
        <v>-6</v>
      </c>
      <c r="G24" s="624">
        <v>-10</v>
      </c>
      <c r="H24" s="1646"/>
      <c r="I24" s="1645"/>
      <c r="J24" s="614"/>
      <c r="K24" s="1645"/>
    </row>
    <row r="25" spans="1:11" ht="17.399999999999999" customHeight="1">
      <c r="A25" s="612" t="s">
        <v>1066</v>
      </c>
      <c r="B25" s="623">
        <v>-30</v>
      </c>
      <c r="C25" s="623">
        <v>-16</v>
      </c>
      <c r="D25" s="623">
        <v>-6</v>
      </c>
      <c r="E25" s="623">
        <v>-16</v>
      </c>
      <c r="F25" s="623">
        <v>-5</v>
      </c>
      <c r="G25" s="624">
        <v>-11</v>
      </c>
      <c r="H25" s="1646"/>
      <c r="I25" s="1645"/>
      <c r="J25" s="614"/>
      <c r="K25" s="1653"/>
    </row>
    <row r="26" spans="1:11" ht="17.399999999999999" customHeight="1" thickBot="1">
      <c r="A26" s="612" t="s">
        <v>1065</v>
      </c>
      <c r="B26" s="623">
        <v>-1</v>
      </c>
      <c r="C26" s="623">
        <v>1</v>
      </c>
      <c r="D26" s="623">
        <v>-2</v>
      </c>
      <c r="E26" s="623">
        <v>2</v>
      </c>
      <c r="F26" s="623">
        <v>0</v>
      </c>
      <c r="G26" s="624">
        <v>0</v>
      </c>
      <c r="H26" s="1372"/>
      <c r="I26" s="1371"/>
      <c r="J26" s="1372"/>
      <c r="K26" s="1371"/>
    </row>
    <row r="27" spans="1:11" ht="17.399999999999999" customHeight="1" thickBot="1">
      <c r="A27" s="612"/>
      <c r="B27" s="612"/>
      <c r="C27" s="623"/>
      <c r="D27" s="623"/>
      <c r="E27" s="623"/>
      <c r="F27" s="623"/>
      <c r="G27" s="623"/>
      <c r="H27" s="628"/>
      <c r="I27" s="628"/>
      <c r="J27" s="627"/>
      <c r="K27" s="627"/>
    </row>
    <row r="28" spans="1:11" ht="17.399999999999999" customHeight="1">
      <c r="A28" s="1987" t="s">
        <v>1064</v>
      </c>
      <c r="B28" s="1987" t="s">
        <v>59</v>
      </c>
      <c r="C28" s="1987" t="s">
        <v>59</v>
      </c>
      <c r="D28" s="1987" t="s">
        <v>59</v>
      </c>
      <c r="E28" s="1987" t="s">
        <v>59</v>
      </c>
      <c r="F28" s="1987" t="s">
        <v>59</v>
      </c>
      <c r="G28" s="1993" t="s">
        <v>59</v>
      </c>
      <c r="H28" s="1994" t="s">
        <v>772</v>
      </c>
      <c r="I28" s="1995" t="s">
        <v>59</v>
      </c>
      <c r="J28" s="1996" t="s">
        <v>803</v>
      </c>
      <c r="K28" s="1995" t="s">
        <v>59</v>
      </c>
    </row>
    <row r="29" spans="1:11" ht="17.399999999999999" customHeight="1">
      <c r="A29" s="1987" t="s">
        <v>1063</v>
      </c>
      <c r="B29" s="1987" t="s">
        <v>59</v>
      </c>
      <c r="C29" s="1987" t="s">
        <v>59</v>
      </c>
      <c r="D29" s="1987" t="s">
        <v>59</v>
      </c>
      <c r="E29" s="1987" t="s">
        <v>59</v>
      </c>
      <c r="F29" s="1987" t="s">
        <v>59</v>
      </c>
      <c r="G29" s="1993" t="s">
        <v>59</v>
      </c>
      <c r="H29" s="1370"/>
      <c r="I29" s="1369"/>
      <c r="J29" s="1997"/>
      <c r="K29" s="1998" t="s">
        <v>59</v>
      </c>
    </row>
    <row r="30" spans="1:11" ht="17.399999999999999" customHeight="1" thickBot="1">
      <c r="A30" s="1363" t="s">
        <v>725</v>
      </c>
      <c r="B30" s="1362" t="s">
        <v>1324</v>
      </c>
      <c r="C30" s="1362" t="s">
        <v>1200</v>
      </c>
      <c r="D30" s="1362" t="s">
        <v>1053</v>
      </c>
      <c r="E30" s="1362" t="s">
        <v>976</v>
      </c>
      <c r="F30" s="1362" t="s">
        <v>752</v>
      </c>
      <c r="G30" s="619" t="s">
        <v>751</v>
      </c>
      <c r="H30" s="1368" t="s">
        <v>1323</v>
      </c>
      <c r="I30" s="1367" t="s">
        <v>1322</v>
      </c>
      <c r="J30" s="618" t="s">
        <v>1323</v>
      </c>
      <c r="K30" s="1367" t="s">
        <v>1322</v>
      </c>
    </row>
    <row r="31" spans="1:11" ht="17.399999999999999" customHeight="1">
      <c r="A31" s="612" t="s">
        <v>1199</v>
      </c>
      <c r="B31" s="611">
        <v>32.299999999999997</v>
      </c>
      <c r="C31" s="611">
        <v>31.8</v>
      </c>
      <c r="D31" s="611">
        <v>31.5</v>
      </c>
      <c r="E31" s="611">
        <v>31</v>
      </c>
      <c r="F31" s="611">
        <v>30.7</v>
      </c>
      <c r="G31" s="610">
        <v>30.7</v>
      </c>
      <c r="H31" s="1646" t="s">
        <v>974</v>
      </c>
      <c r="I31" s="1645" t="s">
        <v>981</v>
      </c>
      <c r="J31" s="614" t="s">
        <v>974</v>
      </c>
      <c r="K31" s="1645" t="s">
        <v>836</v>
      </c>
    </row>
    <row r="32" spans="1:11" ht="17.399999999999999" customHeight="1">
      <c r="A32" s="612" t="s">
        <v>1198</v>
      </c>
      <c r="B32" s="611">
        <v>9.6</v>
      </c>
      <c r="C32" s="611">
        <v>9.8000000000000007</v>
      </c>
      <c r="D32" s="611">
        <v>9.8000000000000007</v>
      </c>
      <c r="E32" s="611">
        <v>10.199999999999999</v>
      </c>
      <c r="F32" s="611">
        <v>10.4</v>
      </c>
      <c r="G32" s="610">
        <v>10.199999999999999</v>
      </c>
      <c r="H32" s="1646" t="s">
        <v>1201</v>
      </c>
      <c r="I32" s="1645" t="s">
        <v>835</v>
      </c>
      <c r="J32" s="614" t="s">
        <v>1201</v>
      </c>
      <c r="K32" s="1645" t="s">
        <v>835</v>
      </c>
    </row>
    <row r="33" spans="1:11" ht="17.399999999999999" customHeight="1">
      <c r="A33" s="621" t="s">
        <v>802</v>
      </c>
      <c r="B33" s="1123">
        <v>41.9</v>
      </c>
      <c r="C33" s="1123">
        <v>41.6</v>
      </c>
      <c r="D33" s="1123">
        <v>41.3</v>
      </c>
      <c r="E33" s="1123">
        <v>41.2</v>
      </c>
      <c r="F33" s="1123">
        <v>41.1</v>
      </c>
      <c r="G33" s="1641">
        <v>40.9</v>
      </c>
      <c r="H33" s="1644" t="s">
        <v>981</v>
      </c>
      <c r="I33" s="1642" t="s">
        <v>836</v>
      </c>
      <c r="J33" s="1643" t="s">
        <v>981</v>
      </c>
      <c r="K33" s="1642" t="s">
        <v>833</v>
      </c>
    </row>
    <row r="34" spans="1:11" ht="17.399999999999999" customHeight="1" thickBot="1">
      <c r="A34" s="621" t="s">
        <v>801</v>
      </c>
      <c r="B34" s="1123">
        <v>22</v>
      </c>
      <c r="C34" s="1123">
        <v>20.9</v>
      </c>
      <c r="D34" s="1123">
        <v>21.5</v>
      </c>
      <c r="E34" s="1123">
        <v>21.3</v>
      </c>
      <c r="F34" s="1123">
        <v>21.5</v>
      </c>
      <c r="G34" s="1641">
        <v>21</v>
      </c>
      <c r="H34" s="1647" t="s">
        <v>981</v>
      </c>
      <c r="I34" s="1652" t="s">
        <v>974</v>
      </c>
      <c r="J34" s="1651" t="s">
        <v>981</v>
      </c>
      <c r="K34" s="1650" t="s">
        <v>974</v>
      </c>
    </row>
    <row r="35" spans="1:11" ht="17.399999999999999" customHeight="1">
      <c r="A35" s="621"/>
      <c r="B35" s="1123"/>
      <c r="C35" s="1123"/>
      <c r="D35" s="1123"/>
      <c r="E35" s="1123"/>
      <c r="F35" s="1123"/>
      <c r="G35" s="1123"/>
      <c r="H35" s="1366"/>
      <c r="I35" s="1138"/>
      <c r="J35" s="1138"/>
      <c r="K35" s="1139"/>
    </row>
    <row r="36" spans="1:11" ht="17.399999999999999" customHeight="1">
      <c r="A36" s="1987" t="s">
        <v>1062</v>
      </c>
      <c r="B36" s="1987" t="s">
        <v>59</v>
      </c>
      <c r="C36" s="1987" t="s">
        <v>59</v>
      </c>
      <c r="D36" s="1987" t="s">
        <v>59</v>
      </c>
      <c r="E36" s="1987" t="s">
        <v>59</v>
      </c>
      <c r="F36" s="1987" t="s">
        <v>59</v>
      </c>
      <c r="G36" s="1987" t="s">
        <v>59</v>
      </c>
      <c r="H36" s="621"/>
      <c r="I36" s="621"/>
      <c r="J36" s="1999"/>
      <c r="K36" s="1999" t="s">
        <v>59</v>
      </c>
    </row>
    <row r="37" spans="1:11" ht="17.399999999999999" customHeight="1" thickBot="1">
      <c r="A37" s="1363" t="s">
        <v>725</v>
      </c>
      <c r="B37" s="1362" t="s">
        <v>1324</v>
      </c>
      <c r="C37" s="1362" t="s">
        <v>1200</v>
      </c>
      <c r="D37" s="1362" t="s">
        <v>1053</v>
      </c>
      <c r="E37" s="1362" t="s">
        <v>976</v>
      </c>
      <c r="F37" s="1362" t="s">
        <v>752</v>
      </c>
      <c r="G37" s="1362" t="s">
        <v>751</v>
      </c>
      <c r="H37" s="1360" t="s">
        <v>1323</v>
      </c>
      <c r="I37" s="1361" t="s">
        <v>1322</v>
      </c>
      <c r="J37" s="1360" t="s">
        <v>1323</v>
      </c>
      <c r="K37" s="1360" t="s">
        <v>1322</v>
      </c>
    </row>
    <row r="38" spans="1:11" ht="17.399999999999999" customHeight="1">
      <c r="A38" s="612" t="s">
        <v>1199</v>
      </c>
      <c r="B38" s="611">
        <v>27.7</v>
      </c>
      <c r="C38" s="611">
        <v>27.3</v>
      </c>
      <c r="D38" s="611">
        <v>27.1</v>
      </c>
      <c r="E38" s="611">
        <v>26.7</v>
      </c>
      <c r="F38" s="611">
        <v>26.5</v>
      </c>
      <c r="G38" s="610">
        <v>26.3</v>
      </c>
      <c r="H38" s="1646" t="s">
        <v>974</v>
      </c>
      <c r="I38" s="1645" t="s">
        <v>836</v>
      </c>
      <c r="J38" s="614" t="s">
        <v>974</v>
      </c>
      <c r="K38" s="1645" t="s">
        <v>836</v>
      </c>
    </row>
    <row r="39" spans="1:11" ht="17.399999999999999" customHeight="1">
      <c r="A39" s="612" t="s">
        <v>1198</v>
      </c>
      <c r="B39" s="611">
        <v>6.3</v>
      </c>
      <c r="C39" s="611">
        <v>6.4</v>
      </c>
      <c r="D39" s="611">
        <v>6.4</v>
      </c>
      <c r="E39" s="611">
        <v>6.4</v>
      </c>
      <c r="F39" s="611">
        <v>6.4</v>
      </c>
      <c r="G39" s="610">
        <v>6.4</v>
      </c>
      <c r="H39" s="1646" t="s">
        <v>835</v>
      </c>
      <c r="I39" s="1645" t="s">
        <v>835</v>
      </c>
      <c r="J39" s="614" t="s">
        <v>835</v>
      </c>
      <c r="K39" s="1645" t="s">
        <v>835</v>
      </c>
    </row>
    <row r="40" spans="1:11" ht="17.399999999999999" customHeight="1">
      <c r="A40" s="621" t="s">
        <v>802</v>
      </c>
      <c r="B40" s="1123">
        <v>34</v>
      </c>
      <c r="C40" s="1123">
        <v>33.700000000000003</v>
      </c>
      <c r="D40" s="1123">
        <v>33.5</v>
      </c>
      <c r="E40" s="1123">
        <v>33.1</v>
      </c>
      <c r="F40" s="1123">
        <v>32.9</v>
      </c>
      <c r="G40" s="1641">
        <v>32.700000000000003</v>
      </c>
      <c r="H40" s="1644" t="s">
        <v>839</v>
      </c>
      <c r="I40" s="1642" t="s">
        <v>836</v>
      </c>
      <c r="J40" s="1643" t="s">
        <v>839</v>
      </c>
      <c r="K40" s="1642" t="s">
        <v>836</v>
      </c>
    </row>
    <row r="41" spans="1:11" ht="17.399999999999999" customHeight="1" thickBot="1">
      <c r="A41" s="621" t="s">
        <v>801</v>
      </c>
      <c r="B41" s="1123">
        <v>23.8</v>
      </c>
      <c r="C41" s="1123">
        <v>22.9</v>
      </c>
      <c r="D41" s="1123">
        <v>22.4</v>
      </c>
      <c r="E41" s="1123">
        <v>22.5</v>
      </c>
      <c r="F41" s="1123">
        <v>22.3</v>
      </c>
      <c r="G41" s="1641">
        <v>21.8</v>
      </c>
      <c r="H41" s="1647" t="s">
        <v>977</v>
      </c>
      <c r="I41" s="1648" t="s">
        <v>829</v>
      </c>
      <c r="J41" s="1639" t="s">
        <v>977</v>
      </c>
      <c r="K41" s="1649" t="s">
        <v>829</v>
      </c>
    </row>
    <row r="42" spans="1:11" ht="17.399999999999999" customHeight="1">
      <c r="A42" s="621"/>
      <c r="B42" s="1123"/>
      <c r="C42" s="1123"/>
      <c r="D42" s="1123"/>
      <c r="E42" s="1123"/>
      <c r="F42" s="1123"/>
      <c r="G42" s="1123"/>
      <c r="H42" s="1365"/>
      <c r="I42" s="1138"/>
      <c r="J42" s="1138"/>
      <c r="K42" s="1139"/>
    </row>
    <row r="43" spans="1:11" ht="17.399999999999999" customHeight="1">
      <c r="A43" s="1987" t="s">
        <v>1061</v>
      </c>
      <c r="B43" s="1987" t="s">
        <v>59</v>
      </c>
      <c r="C43" s="1987" t="s">
        <v>59</v>
      </c>
      <c r="D43" s="1987" t="s">
        <v>59</v>
      </c>
      <c r="E43" s="1987" t="s">
        <v>59</v>
      </c>
      <c r="F43" s="1987" t="s">
        <v>59</v>
      </c>
      <c r="G43" s="1987" t="s">
        <v>59</v>
      </c>
      <c r="H43" s="621"/>
      <c r="I43" s="621"/>
      <c r="J43" s="1999"/>
      <c r="K43" s="1999" t="s">
        <v>59</v>
      </c>
    </row>
    <row r="44" spans="1:11" ht="17.399999999999999" customHeight="1" thickBot="1">
      <c r="A44" s="1363" t="s">
        <v>725</v>
      </c>
      <c r="B44" s="1362" t="s">
        <v>1324</v>
      </c>
      <c r="C44" s="1362" t="s">
        <v>1200</v>
      </c>
      <c r="D44" s="1362" t="s">
        <v>1053</v>
      </c>
      <c r="E44" s="1362" t="s">
        <v>976</v>
      </c>
      <c r="F44" s="1362" t="s">
        <v>752</v>
      </c>
      <c r="G44" s="1362" t="s">
        <v>751</v>
      </c>
      <c r="H44" s="1360" t="s">
        <v>1323</v>
      </c>
      <c r="I44" s="1361" t="s">
        <v>1322</v>
      </c>
      <c r="J44" s="1360" t="s">
        <v>1323</v>
      </c>
      <c r="K44" s="1360" t="s">
        <v>1322</v>
      </c>
    </row>
    <row r="45" spans="1:11" ht="17.399999999999999" customHeight="1">
      <c r="A45" s="612" t="s">
        <v>1199</v>
      </c>
      <c r="B45" s="611">
        <v>30.8</v>
      </c>
      <c r="C45" s="611">
        <v>28</v>
      </c>
      <c r="D45" s="611">
        <v>32.5</v>
      </c>
      <c r="E45" s="611">
        <v>32</v>
      </c>
      <c r="F45" s="611">
        <v>32.299999999999997</v>
      </c>
      <c r="G45" s="610">
        <v>31.8</v>
      </c>
      <c r="H45" s="1646" t="s">
        <v>837</v>
      </c>
      <c r="I45" s="1645" t="s">
        <v>975</v>
      </c>
      <c r="J45" s="614" t="s">
        <v>977</v>
      </c>
      <c r="K45" s="1645" t="s">
        <v>829</v>
      </c>
    </row>
    <row r="46" spans="1:11" ht="17.399999999999999" customHeight="1">
      <c r="A46" s="612" t="s">
        <v>1198</v>
      </c>
      <c r="B46" s="611">
        <v>2.6</v>
      </c>
      <c r="C46" s="611">
        <v>2.4</v>
      </c>
      <c r="D46" s="611">
        <v>3</v>
      </c>
      <c r="E46" s="611">
        <v>3</v>
      </c>
      <c r="F46" s="611">
        <v>3</v>
      </c>
      <c r="G46" s="610">
        <v>3</v>
      </c>
      <c r="H46" s="1646" t="s">
        <v>834</v>
      </c>
      <c r="I46" s="1645" t="s">
        <v>980</v>
      </c>
      <c r="J46" s="614" t="s">
        <v>982</v>
      </c>
      <c r="K46" s="1645" t="s">
        <v>833</v>
      </c>
    </row>
    <row r="47" spans="1:11" ht="17.399999999999999" customHeight="1">
      <c r="A47" s="621" t="s">
        <v>802</v>
      </c>
      <c r="B47" s="1123">
        <v>33.4</v>
      </c>
      <c r="C47" s="1123">
        <v>30.4</v>
      </c>
      <c r="D47" s="1123">
        <v>35.5</v>
      </c>
      <c r="E47" s="1123">
        <v>35</v>
      </c>
      <c r="F47" s="1123">
        <v>35.299999999999997</v>
      </c>
      <c r="G47" s="1641">
        <v>34.799999999999997</v>
      </c>
      <c r="H47" s="1644" t="s">
        <v>837</v>
      </c>
      <c r="I47" s="1642" t="s">
        <v>975</v>
      </c>
      <c r="J47" s="1643" t="s">
        <v>841</v>
      </c>
      <c r="K47" s="1642" t="s">
        <v>839</v>
      </c>
    </row>
    <row r="48" spans="1:11" ht="17.399999999999999" customHeight="1" thickBot="1">
      <c r="A48" s="621" t="s">
        <v>801</v>
      </c>
      <c r="B48" s="1123">
        <v>9.9</v>
      </c>
      <c r="C48" s="1123">
        <v>8.6999999999999993</v>
      </c>
      <c r="D48" s="1123">
        <v>10</v>
      </c>
      <c r="E48" s="1123">
        <v>10.3</v>
      </c>
      <c r="F48" s="1123">
        <v>11</v>
      </c>
      <c r="G48" s="1641">
        <v>10.6</v>
      </c>
      <c r="H48" s="1639" t="s">
        <v>838</v>
      </c>
      <c r="I48" s="1648" t="s">
        <v>983</v>
      </c>
      <c r="J48" s="1647" t="s">
        <v>836</v>
      </c>
      <c r="K48" s="1638" t="s">
        <v>977</v>
      </c>
    </row>
    <row r="49" spans="1:11" ht="17.399999999999999" customHeight="1">
      <c r="A49" s="621"/>
      <c r="B49" s="1123"/>
      <c r="C49" s="1123"/>
      <c r="D49" s="1123"/>
      <c r="E49" s="1123"/>
      <c r="F49" s="1123"/>
      <c r="G49" s="1123"/>
      <c r="H49" s="1138"/>
      <c r="I49" s="1138"/>
      <c r="J49" s="1365"/>
      <c r="K49" s="1364"/>
    </row>
    <row r="50" spans="1:11" ht="17.399999999999999" customHeight="1">
      <c r="A50" s="1987" t="s">
        <v>1056</v>
      </c>
      <c r="B50" s="1987" t="s">
        <v>59</v>
      </c>
      <c r="C50" s="1987" t="s">
        <v>59</v>
      </c>
      <c r="D50" s="1987" t="s">
        <v>59</v>
      </c>
      <c r="E50" s="1987" t="s">
        <v>59</v>
      </c>
      <c r="F50" s="1987" t="s">
        <v>59</v>
      </c>
      <c r="G50" s="1987" t="s">
        <v>59</v>
      </c>
      <c r="H50" s="621"/>
      <c r="I50" s="621"/>
      <c r="J50" s="1999"/>
      <c r="K50" s="1999" t="s">
        <v>59</v>
      </c>
    </row>
    <row r="51" spans="1:11" ht="17.399999999999999" customHeight="1" thickBot="1">
      <c r="A51" s="1363" t="s">
        <v>725</v>
      </c>
      <c r="B51" s="1362" t="s">
        <v>1324</v>
      </c>
      <c r="C51" s="1362" t="s">
        <v>1200</v>
      </c>
      <c r="D51" s="1362" t="s">
        <v>1053</v>
      </c>
      <c r="E51" s="1362" t="s">
        <v>976</v>
      </c>
      <c r="F51" s="1362" t="s">
        <v>752</v>
      </c>
      <c r="G51" s="1362" t="s">
        <v>751</v>
      </c>
      <c r="H51" s="1360" t="s">
        <v>1323</v>
      </c>
      <c r="I51" s="1361" t="s">
        <v>1322</v>
      </c>
      <c r="J51" s="1360" t="s">
        <v>1323</v>
      </c>
      <c r="K51" s="1360" t="s">
        <v>1322</v>
      </c>
    </row>
    <row r="52" spans="1:11" ht="17.399999999999999" customHeight="1">
      <c r="A52" s="612" t="s">
        <v>1199</v>
      </c>
      <c r="B52" s="611">
        <v>43.2</v>
      </c>
      <c r="C52" s="611">
        <v>40.6</v>
      </c>
      <c r="D52" s="611">
        <v>42.2</v>
      </c>
      <c r="E52" s="611">
        <v>40.6</v>
      </c>
      <c r="F52" s="611">
        <v>40.6</v>
      </c>
      <c r="G52" s="610">
        <v>40.799999999999997</v>
      </c>
      <c r="H52" s="1646" t="s">
        <v>841</v>
      </c>
      <c r="I52" s="1645" t="s">
        <v>841</v>
      </c>
      <c r="J52" s="614" t="s">
        <v>974</v>
      </c>
      <c r="K52" s="1645" t="s">
        <v>981</v>
      </c>
    </row>
    <row r="53" spans="1:11" ht="17.399999999999999" customHeight="1">
      <c r="A53" s="612" t="s">
        <v>1198</v>
      </c>
      <c r="B53" s="611">
        <v>3.3</v>
      </c>
      <c r="C53" s="611">
        <v>3.2</v>
      </c>
      <c r="D53" s="611">
        <v>3.4</v>
      </c>
      <c r="E53" s="611">
        <v>3.4</v>
      </c>
      <c r="F53" s="611">
        <v>3.4</v>
      </c>
      <c r="G53" s="610">
        <v>3.4</v>
      </c>
      <c r="H53" s="1646" t="s">
        <v>842</v>
      </c>
      <c r="I53" s="1645" t="s">
        <v>839</v>
      </c>
      <c r="J53" s="614" t="s">
        <v>842</v>
      </c>
      <c r="K53" s="1645" t="s">
        <v>833</v>
      </c>
    </row>
    <row r="54" spans="1:11" ht="17.399999999999999" customHeight="1">
      <c r="A54" s="621" t="s">
        <v>802</v>
      </c>
      <c r="B54" s="1123">
        <v>46.5</v>
      </c>
      <c r="C54" s="1123">
        <v>43.8</v>
      </c>
      <c r="D54" s="1123">
        <v>45.6</v>
      </c>
      <c r="E54" s="1123">
        <v>44</v>
      </c>
      <c r="F54" s="1123">
        <v>44</v>
      </c>
      <c r="G54" s="1641">
        <v>44.2</v>
      </c>
      <c r="H54" s="1644" t="s">
        <v>841</v>
      </c>
      <c r="I54" s="1642" t="s">
        <v>841</v>
      </c>
      <c r="J54" s="1643" t="s">
        <v>974</v>
      </c>
      <c r="K54" s="1642" t="s">
        <v>981</v>
      </c>
    </row>
    <row r="55" spans="1:11" ht="17.399999999999999" customHeight="1" thickBot="1">
      <c r="A55" s="621" t="s">
        <v>801</v>
      </c>
      <c r="B55" s="1123">
        <v>24.9</v>
      </c>
      <c r="C55" s="1123">
        <v>22.7</v>
      </c>
      <c r="D55" s="1123">
        <v>22.6</v>
      </c>
      <c r="E55" s="1123">
        <v>22.1</v>
      </c>
      <c r="F55" s="1123">
        <v>22.4</v>
      </c>
      <c r="G55" s="1641">
        <v>22</v>
      </c>
      <c r="H55" s="1639" t="s">
        <v>979</v>
      </c>
      <c r="I55" s="1640" t="s">
        <v>975</v>
      </c>
      <c r="J55" s="1639" t="s">
        <v>975</v>
      </c>
      <c r="K55" s="1638" t="s">
        <v>974</v>
      </c>
    </row>
  </sheetData>
  <mergeCells count="23">
    <mergeCell ref="A50:G50"/>
    <mergeCell ref="J50:K50"/>
    <mergeCell ref="A29:G29"/>
    <mergeCell ref="J29:K29"/>
    <mergeCell ref="A36:G36"/>
    <mergeCell ref="J36:K36"/>
    <mergeCell ref="A43:G43"/>
    <mergeCell ref="J43:K43"/>
    <mergeCell ref="A28:G28"/>
    <mergeCell ref="H28:I28"/>
    <mergeCell ref="J28:K28"/>
    <mergeCell ref="A1:G1"/>
    <mergeCell ref="H1:I1"/>
    <mergeCell ref="J1:K1"/>
    <mergeCell ref="J2:K2"/>
    <mergeCell ref="A10:G10"/>
    <mergeCell ref="H10:I10"/>
    <mergeCell ref="J10:K10"/>
    <mergeCell ref="J11:K11"/>
    <mergeCell ref="A19:G19"/>
    <mergeCell ref="H19:I19"/>
    <mergeCell ref="J19:K19"/>
    <mergeCell ref="J20:K20"/>
  </mergeCells>
  <pageMargins left="0.70866141732283472" right="0.70866141732283472" top="0.74803149606299213" bottom="0.74803149606299213" header="0.31496062992125984" footer="0.31496062992125984"/>
  <pageSetup paperSize="9" scale="70" orientation="portrait" r:id="rId1"/>
  <ignoredErrors>
    <ignoredError sqref="H4:K26 B17 H31:K56"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BD2A4F-FFB8-4579-82F2-1C43FEED84EF}">
  <sheetPr codeName="Sheet16">
    <tabColor theme="7" tint="0.59999389629810485"/>
  </sheetPr>
  <dimension ref="A1"/>
  <sheetViews>
    <sheetView view="pageBreakPreview" topLeftCell="A59" zoomScale="80" zoomScaleNormal="100" zoomScaleSheetLayoutView="80" workbookViewId="0">
      <selection activeCell="AB94" sqref="AB94"/>
    </sheetView>
  </sheetViews>
  <sheetFormatPr defaultColWidth="9.109375" defaultRowHeight="10.199999999999999"/>
  <cols>
    <col min="1" max="16384" width="9.109375" style="553"/>
  </cols>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8AE20-FC78-4266-BCAE-40E90327D65A}">
  <dimension ref="A1:K58"/>
  <sheetViews>
    <sheetView zoomScaleNormal="100" workbookViewId="0">
      <selection activeCell="J35" sqref="J35"/>
    </sheetView>
  </sheetViews>
  <sheetFormatPr defaultRowHeight="13.2"/>
  <cols>
    <col min="1" max="1" width="31.5546875" style="238" customWidth="1"/>
    <col min="2" max="7" width="6.5546875" style="238" customWidth="1"/>
    <col min="8" max="10" width="7.88671875" style="238" customWidth="1"/>
    <col min="11" max="11" width="10.109375" style="238" customWidth="1"/>
    <col min="12" max="16384" width="8.88671875" style="238"/>
  </cols>
  <sheetData>
    <row r="1" spans="1:11" ht="15.75" customHeight="1" thickBot="1">
      <c r="A1" s="1987" t="s">
        <v>1612</v>
      </c>
      <c r="B1" s="1987" t="s">
        <v>59</v>
      </c>
      <c r="C1" s="1987" t="s">
        <v>59</v>
      </c>
      <c r="D1" s="1987" t="s">
        <v>59</v>
      </c>
      <c r="E1" s="1987" t="s">
        <v>59</v>
      </c>
      <c r="F1" s="1987" t="s">
        <v>59</v>
      </c>
      <c r="G1" s="1987" t="s">
        <v>59</v>
      </c>
      <c r="H1" s="1988" t="s">
        <v>59</v>
      </c>
      <c r="I1" s="1988" t="s">
        <v>59</v>
      </c>
      <c r="J1" s="1988" t="s">
        <v>59</v>
      </c>
      <c r="K1" s="1988" t="s">
        <v>59</v>
      </c>
    </row>
    <row r="2" spans="1:11" ht="12.75" customHeight="1">
      <c r="A2" s="1127"/>
      <c r="B2" s="1127"/>
      <c r="C2" s="1127"/>
      <c r="D2" s="1127"/>
      <c r="E2" s="1127"/>
      <c r="F2" s="1127"/>
      <c r="G2" s="1126"/>
      <c r="H2" s="2000" t="s">
        <v>772</v>
      </c>
      <c r="I2" s="2001" t="s">
        <v>59</v>
      </c>
      <c r="J2" s="2000" t="s">
        <v>803</v>
      </c>
      <c r="K2" s="2001" t="s">
        <v>59</v>
      </c>
    </row>
    <row r="3" spans="1:11" ht="10.5" customHeight="1">
      <c r="A3" s="621"/>
      <c r="B3" s="621"/>
      <c r="C3" s="621"/>
      <c r="D3" s="621"/>
      <c r="E3" s="621"/>
      <c r="F3" s="621"/>
      <c r="G3" s="620"/>
      <c r="H3" s="1388"/>
      <c r="I3" s="1387"/>
      <c r="J3" s="2002"/>
      <c r="K3" s="2003" t="s">
        <v>59</v>
      </c>
    </row>
    <row r="4" spans="1:11" ht="10.5" customHeight="1" thickBot="1">
      <c r="A4" s="1146" t="s">
        <v>725</v>
      </c>
      <c r="B4" s="1145" t="s">
        <v>1324</v>
      </c>
      <c r="C4" s="1145" t="s">
        <v>1200</v>
      </c>
      <c r="D4" s="1145" t="s">
        <v>1053</v>
      </c>
      <c r="E4" s="1145" t="s">
        <v>976</v>
      </c>
      <c r="F4" s="1145" t="s">
        <v>752</v>
      </c>
      <c r="G4" s="619" t="s">
        <v>751</v>
      </c>
      <c r="H4" s="1378" t="s">
        <v>1323</v>
      </c>
      <c r="I4" s="1377" t="s">
        <v>1322</v>
      </c>
      <c r="J4" s="1378" t="s">
        <v>1323</v>
      </c>
      <c r="K4" s="1377" t="s">
        <v>1322</v>
      </c>
    </row>
    <row r="5" spans="1:11" ht="10.5" customHeight="1">
      <c r="A5" s="617" t="s">
        <v>771</v>
      </c>
      <c r="B5" s="1137">
        <v>339</v>
      </c>
      <c r="C5" s="1137">
        <v>346</v>
      </c>
      <c r="D5" s="1137">
        <v>346</v>
      </c>
      <c r="E5" s="1137">
        <v>338</v>
      </c>
      <c r="F5" s="1137">
        <v>343</v>
      </c>
      <c r="G5" s="1136">
        <v>337</v>
      </c>
      <c r="H5" s="616" t="s">
        <v>840</v>
      </c>
      <c r="I5" s="615" t="s">
        <v>835</v>
      </c>
      <c r="J5" s="616" t="s">
        <v>981</v>
      </c>
      <c r="K5" s="615" t="s">
        <v>840</v>
      </c>
    </row>
    <row r="6" spans="1:11" ht="10.5" customHeight="1">
      <c r="A6" s="612" t="s">
        <v>770</v>
      </c>
      <c r="B6" s="1134">
        <v>129</v>
      </c>
      <c r="C6" s="1134">
        <v>154</v>
      </c>
      <c r="D6" s="1134">
        <v>158</v>
      </c>
      <c r="E6" s="1134">
        <v>151</v>
      </c>
      <c r="F6" s="1134">
        <v>133</v>
      </c>
      <c r="G6" s="1135">
        <v>149</v>
      </c>
      <c r="H6" s="1382" t="s">
        <v>842</v>
      </c>
      <c r="I6" s="1381" t="s">
        <v>1210</v>
      </c>
      <c r="J6" s="1382" t="s">
        <v>835</v>
      </c>
      <c r="K6" s="1381" t="s">
        <v>1210</v>
      </c>
    </row>
    <row r="7" spans="1:11" ht="10.5" customHeight="1">
      <c r="A7" s="612" t="s">
        <v>769</v>
      </c>
      <c r="B7" s="1134">
        <v>72</v>
      </c>
      <c r="C7" s="1134">
        <v>70</v>
      </c>
      <c r="D7" s="1134">
        <v>80</v>
      </c>
      <c r="E7" s="1134">
        <v>36</v>
      </c>
      <c r="F7" s="1134">
        <v>67</v>
      </c>
      <c r="G7" s="1135">
        <v>23</v>
      </c>
      <c r="H7" s="1382" t="s">
        <v>977</v>
      </c>
      <c r="I7" s="1381" t="s">
        <v>839</v>
      </c>
      <c r="J7" s="1382" t="s">
        <v>979</v>
      </c>
      <c r="K7" s="1381" t="s">
        <v>839</v>
      </c>
    </row>
    <row r="8" spans="1:11" ht="10.5" customHeight="1">
      <c r="A8" s="612" t="s">
        <v>768</v>
      </c>
      <c r="B8" s="1134">
        <v>6</v>
      </c>
      <c r="C8" s="1134">
        <v>5</v>
      </c>
      <c r="D8" s="1134">
        <v>4</v>
      </c>
      <c r="E8" s="1134">
        <v>6</v>
      </c>
      <c r="F8" s="1134">
        <v>7</v>
      </c>
      <c r="G8" s="1135">
        <v>4</v>
      </c>
      <c r="H8" s="1382"/>
      <c r="I8" s="1381"/>
      <c r="J8" s="1382"/>
      <c r="K8" s="1381"/>
    </row>
    <row r="9" spans="1:11" ht="10.5" customHeight="1">
      <c r="A9" s="1122" t="s">
        <v>767</v>
      </c>
      <c r="B9" s="1133">
        <v>546</v>
      </c>
      <c r="C9" s="1133">
        <v>575</v>
      </c>
      <c r="D9" s="1133">
        <v>588</v>
      </c>
      <c r="E9" s="1133">
        <v>531</v>
      </c>
      <c r="F9" s="1133">
        <v>550</v>
      </c>
      <c r="G9" s="468">
        <v>513</v>
      </c>
      <c r="H9" s="1386" t="s">
        <v>840</v>
      </c>
      <c r="I9" s="1385" t="s">
        <v>837</v>
      </c>
      <c r="J9" s="1386" t="s">
        <v>981</v>
      </c>
      <c r="K9" s="1385" t="s">
        <v>978</v>
      </c>
    </row>
    <row r="10" spans="1:11" ht="10.5" customHeight="1">
      <c r="A10" s="1122" t="s">
        <v>766</v>
      </c>
      <c r="B10" s="1133">
        <v>-257</v>
      </c>
      <c r="C10" s="1133">
        <v>-297</v>
      </c>
      <c r="D10" s="1133">
        <v>-267</v>
      </c>
      <c r="E10" s="1133">
        <v>-262</v>
      </c>
      <c r="F10" s="1133">
        <v>-271</v>
      </c>
      <c r="G10" s="468">
        <v>-314</v>
      </c>
      <c r="H10" s="1386" t="s">
        <v>837</v>
      </c>
      <c r="I10" s="1385" t="s">
        <v>834</v>
      </c>
      <c r="J10" s="1386" t="s">
        <v>842</v>
      </c>
      <c r="K10" s="1385" t="s">
        <v>834</v>
      </c>
    </row>
    <row r="11" spans="1:11" ht="10.5" customHeight="1">
      <c r="A11" s="1122" t="s">
        <v>765</v>
      </c>
      <c r="B11" s="1133">
        <v>289</v>
      </c>
      <c r="C11" s="1133">
        <v>278</v>
      </c>
      <c r="D11" s="1133">
        <v>321</v>
      </c>
      <c r="E11" s="1133">
        <v>269</v>
      </c>
      <c r="F11" s="1133">
        <v>279</v>
      </c>
      <c r="G11" s="468">
        <v>199</v>
      </c>
      <c r="H11" s="1386" t="s">
        <v>829</v>
      </c>
      <c r="I11" s="1385" t="s">
        <v>829</v>
      </c>
      <c r="J11" s="1386" t="s">
        <v>977</v>
      </c>
      <c r="K11" s="1385" t="s">
        <v>974</v>
      </c>
    </row>
    <row r="12" spans="1:11" ht="10.5" customHeight="1">
      <c r="A12" s="612" t="s">
        <v>764</v>
      </c>
      <c r="B12" s="1129">
        <v>-238</v>
      </c>
      <c r="C12" s="1129">
        <v>-61</v>
      </c>
      <c r="D12" s="1129">
        <v>-31</v>
      </c>
      <c r="E12" s="1129">
        <v>-47</v>
      </c>
      <c r="F12" s="1129">
        <v>-29</v>
      </c>
      <c r="G12" s="1128">
        <v>-34</v>
      </c>
      <c r="H12" s="1382"/>
      <c r="I12" s="1381"/>
      <c r="J12" s="1382"/>
      <c r="K12" s="1381"/>
    </row>
    <row r="13" spans="1:11" ht="10.5" customHeight="1">
      <c r="A13" s="1122" t="s">
        <v>763</v>
      </c>
      <c r="B13" s="1133">
        <v>51</v>
      </c>
      <c r="C13" s="1133">
        <v>217</v>
      </c>
      <c r="D13" s="1133">
        <v>290</v>
      </c>
      <c r="E13" s="1133">
        <v>222</v>
      </c>
      <c r="F13" s="1133">
        <v>250</v>
      </c>
      <c r="G13" s="468">
        <v>165</v>
      </c>
      <c r="H13" s="1386" t="s">
        <v>1278</v>
      </c>
      <c r="I13" s="1385" t="s">
        <v>1224</v>
      </c>
      <c r="J13" s="1386" t="s">
        <v>1330</v>
      </c>
      <c r="K13" s="1385" t="s">
        <v>1224</v>
      </c>
    </row>
    <row r="14" spans="1:11" ht="10.5" customHeight="1">
      <c r="A14" s="1124"/>
      <c r="B14" s="1132"/>
      <c r="C14" s="1132"/>
      <c r="D14" s="1132"/>
      <c r="E14" s="1132"/>
      <c r="F14" s="1132"/>
      <c r="G14" s="1131"/>
      <c r="H14" s="1384"/>
      <c r="I14" s="1383"/>
      <c r="J14" s="1384"/>
      <c r="K14" s="1383"/>
    </row>
    <row r="15" spans="1:11" ht="10.5" customHeight="1">
      <c r="A15" s="612" t="s">
        <v>762</v>
      </c>
      <c r="B15" s="1129">
        <v>47</v>
      </c>
      <c r="C15" s="1129">
        <v>52</v>
      </c>
      <c r="D15" s="1129">
        <v>45</v>
      </c>
      <c r="E15" s="1129">
        <v>49</v>
      </c>
      <c r="F15" s="1129">
        <v>49</v>
      </c>
      <c r="G15" s="1128">
        <v>61</v>
      </c>
      <c r="H15" s="1382"/>
      <c r="I15" s="1381"/>
      <c r="J15" s="1382"/>
      <c r="K15" s="1381"/>
    </row>
    <row r="16" spans="1:11" ht="10.5" customHeight="1">
      <c r="A16" s="612" t="s">
        <v>1054</v>
      </c>
      <c r="B16" s="1129">
        <v>48</v>
      </c>
      <c r="C16" s="1129">
        <v>47</v>
      </c>
      <c r="D16" s="1129">
        <v>48</v>
      </c>
      <c r="E16" s="1129">
        <v>52</v>
      </c>
      <c r="F16" s="1129">
        <v>52</v>
      </c>
      <c r="G16" s="1128">
        <v>53</v>
      </c>
      <c r="H16" s="1382"/>
      <c r="I16" s="1381"/>
      <c r="J16" s="1382"/>
      <c r="K16" s="1381"/>
    </row>
    <row r="17" spans="1:11" ht="10.5" customHeight="1">
      <c r="A17" s="612" t="s">
        <v>806</v>
      </c>
      <c r="B17" s="1129">
        <v>2.2622167970646014</v>
      </c>
      <c r="C17" s="1129">
        <v>9.3178227744199233</v>
      </c>
      <c r="D17" s="1129">
        <v>12.895243313141941</v>
      </c>
      <c r="E17" s="1129">
        <v>10.19721670927081</v>
      </c>
      <c r="F17" s="1129">
        <v>11.436890007070643</v>
      </c>
      <c r="G17" s="1128">
        <v>7.6881041215650594</v>
      </c>
      <c r="H17" s="1382"/>
      <c r="I17" s="1381"/>
      <c r="J17" s="1382"/>
      <c r="K17" s="1381"/>
    </row>
    <row r="18" spans="1:11" ht="10.5" customHeight="1">
      <c r="A18" s="612" t="s">
        <v>805</v>
      </c>
      <c r="B18" s="1883">
        <v>6346</v>
      </c>
      <c r="C18" s="1883">
        <v>7057</v>
      </c>
      <c r="D18" s="1883">
        <v>7035</v>
      </c>
      <c r="E18" s="1883">
        <v>6525</v>
      </c>
      <c r="F18" s="1883">
        <v>6771</v>
      </c>
      <c r="G18" s="1884">
        <v>6606</v>
      </c>
      <c r="H18" s="1885" t="s">
        <v>830</v>
      </c>
      <c r="I18" s="1886" t="s">
        <v>838</v>
      </c>
      <c r="J18" s="1382"/>
      <c r="K18" s="1381"/>
    </row>
    <row r="19" spans="1:11" ht="10.5" customHeight="1">
      <c r="A19" s="1130" t="s">
        <v>759</v>
      </c>
      <c r="B19" s="1129">
        <v>41375</v>
      </c>
      <c r="C19" s="1129">
        <v>41902</v>
      </c>
      <c r="D19" s="1129">
        <v>42703</v>
      </c>
      <c r="E19" s="1129">
        <v>45737</v>
      </c>
      <c r="F19" s="1129">
        <v>45840</v>
      </c>
      <c r="G19" s="1128">
        <v>44872</v>
      </c>
      <c r="H19" s="1382" t="s">
        <v>838</v>
      </c>
      <c r="I19" s="1381" t="s">
        <v>840</v>
      </c>
      <c r="J19" s="1382"/>
      <c r="K19" s="1381"/>
    </row>
    <row r="20" spans="1:11" ht="10.5" customHeight="1" thickBot="1">
      <c r="A20" s="612" t="s">
        <v>758</v>
      </c>
      <c r="B20" s="1129">
        <v>4438</v>
      </c>
      <c r="C20" s="1129">
        <v>4439</v>
      </c>
      <c r="D20" s="1129">
        <v>4502</v>
      </c>
      <c r="E20" s="1129">
        <v>4490</v>
      </c>
      <c r="F20" s="1129">
        <v>4468</v>
      </c>
      <c r="G20" s="1128">
        <v>4427</v>
      </c>
      <c r="H20" s="1380" t="s">
        <v>840</v>
      </c>
      <c r="I20" s="1379" t="s">
        <v>833</v>
      </c>
      <c r="J20" s="1380" t="s">
        <v>840</v>
      </c>
      <c r="K20" s="1379" t="s">
        <v>833</v>
      </c>
    </row>
    <row r="21" spans="1:11" ht="10.5" customHeight="1" thickBot="1">
      <c r="A21" s="612"/>
      <c r="B21" s="612"/>
      <c r="C21" s="623"/>
      <c r="D21" s="623"/>
      <c r="E21" s="623"/>
      <c r="F21" s="623"/>
      <c r="G21" s="623"/>
      <c r="H21" s="628"/>
      <c r="I21" s="628"/>
      <c r="J21" s="627"/>
      <c r="K21" s="627"/>
    </row>
    <row r="22" spans="1:11" ht="15" customHeight="1">
      <c r="A22" s="1987" t="s">
        <v>1073</v>
      </c>
      <c r="B22" s="1987" t="s">
        <v>59</v>
      </c>
      <c r="C22" s="1987" t="s">
        <v>59</v>
      </c>
      <c r="D22" s="1987" t="s">
        <v>59</v>
      </c>
      <c r="E22" s="1127"/>
      <c r="F22" s="1127"/>
      <c r="G22" s="1126"/>
      <c r="H22" s="2000" t="s">
        <v>772</v>
      </c>
      <c r="I22" s="2001" t="s">
        <v>59</v>
      </c>
      <c r="J22" s="2000" t="s">
        <v>803</v>
      </c>
      <c r="K22" s="2001" t="s">
        <v>59</v>
      </c>
    </row>
    <row r="23" spans="1:11" ht="10.5" customHeight="1" thickBot="1">
      <c r="A23" s="1146" t="s">
        <v>746</v>
      </c>
      <c r="B23" s="1145" t="s">
        <v>1324</v>
      </c>
      <c r="C23" s="1145" t="s">
        <v>1200</v>
      </c>
      <c r="D23" s="1145" t="s">
        <v>1053</v>
      </c>
      <c r="E23" s="1145" t="s">
        <v>976</v>
      </c>
      <c r="F23" s="1145" t="s">
        <v>752</v>
      </c>
      <c r="G23" s="619" t="s">
        <v>751</v>
      </c>
      <c r="H23" s="1378" t="s">
        <v>1323</v>
      </c>
      <c r="I23" s="1377" t="s">
        <v>1322</v>
      </c>
      <c r="J23" s="1378" t="s">
        <v>1323</v>
      </c>
      <c r="K23" s="1377" t="s">
        <v>1322</v>
      </c>
    </row>
    <row r="24" spans="1:11" ht="12" customHeight="1">
      <c r="A24" s="1141" t="s">
        <v>844</v>
      </c>
      <c r="B24" s="1140">
        <v>85.4</v>
      </c>
      <c r="C24" s="611">
        <v>83</v>
      </c>
      <c r="D24" s="611">
        <v>84.8</v>
      </c>
      <c r="E24" s="611">
        <v>82.8</v>
      </c>
      <c r="F24" s="611">
        <v>83.8</v>
      </c>
      <c r="G24" s="610">
        <v>83.3</v>
      </c>
      <c r="H24" s="1376" t="s">
        <v>981</v>
      </c>
      <c r="I24" s="1375" t="s">
        <v>839</v>
      </c>
      <c r="J24" s="1376" t="s">
        <v>829</v>
      </c>
      <c r="K24" s="1375" t="s">
        <v>833</v>
      </c>
    </row>
    <row r="25" spans="1:11" ht="12" customHeight="1" thickBot="1">
      <c r="A25" s="1141" t="s">
        <v>843</v>
      </c>
      <c r="B25" s="1140">
        <v>46.5</v>
      </c>
      <c r="C25" s="611">
        <v>41.5</v>
      </c>
      <c r="D25" s="611">
        <v>41.7</v>
      </c>
      <c r="E25" s="611">
        <v>40.200000000000003</v>
      </c>
      <c r="F25" s="611">
        <v>41.1</v>
      </c>
      <c r="G25" s="610">
        <v>41.1</v>
      </c>
      <c r="H25" s="1374" t="s">
        <v>831</v>
      </c>
      <c r="I25" s="1373" t="s">
        <v>986</v>
      </c>
      <c r="J25" s="1374" t="s">
        <v>985</v>
      </c>
      <c r="K25" s="1373" t="s">
        <v>832</v>
      </c>
    </row>
    <row r="26" spans="1:11" ht="12" customHeight="1">
      <c r="A26" s="1985" t="s">
        <v>1094</v>
      </c>
      <c r="B26" s="1985" t="s">
        <v>59</v>
      </c>
      <c r="C26" s="1985" t="s">
        <v>59</v>
      </c>
      <c r="D26" s="1985" t="s">
        <v>59</v>
      </c>
      <c r="E26" s="1985" t="s">
        <v>59</v>
      </c>
      <c r="F26" s="1985" t="s">
        <v>59</v>
      </c>
      <c r="G26" s="1985" t="s">
        <v>59</v>
      </c>
      <c r="H26" s="1986" t="s">
        <v>59</v>
      </c>
      <c r="I26" s="1986" t="s">
        <v>59</v>
      </c>
      <c r="J26" s="1986" t="s">
        <v>59</v>
      </c>
      <c r="K26" s="1986" t="s">
        <v>59</v>
      </c>
    </row>
    <row r="27" spans="1:11" ht="10.5" customHeight="1"/>
    <row r="43" spans="1:11">
      <c r="A43" s="1985"/>
      <c r="B43" s="1985" t="s">
        <v>59</v>
      </c>
      <c r="C43" s="1985" t="s">
        <v>59</v>
      </c>
      <c r="D43" s="1985" t="s">
        <v>59</v>
      </c>
      <c r="E43" s="1985" t="s">
        <v>59</v>
      </c>
      <c r="F43" s="1985" t="s">
        <v>59</v>
      </c>
      <c r="G43" s="1985" t="s">
        <v>59</v>
      </c>
      <c r="H43" s="1985" t="s">
        <v>59</v>
      </c>
      <c r="I43" s="1985" t="s">
        <v>59</v>
      </c>
      <c r="J43" s="1985" t="s">
        <v>59</v>
      </c>
      <c r="K43" s="1985" t="s">
        <v>59</v>
      </c>
    </row>
    <row r="44" spans="1:11">
      <c r="A44" s="1985"/>
      <c r="B44" s="1985" t="s">
        <v>59</v>
      </c>
      <c r="C44" s="1985" t="s">
        <v>59</v>
      </c>
      <c r="D44" s="1985" t="s">
        <v>59</v>
      </c>
      <c r="E44" s="1985" t="s">
        <v>59</v>
      </c>
      <c r="F44" s="1985" t="s">
        <v>59</v>
      </c>
      <c r="G44" s="1985" t="s">
        <v>59</v>
      </c>
      <c r="H44" s="1985" t="s">
        <v>59</v>
      </c>
      <c r="I44" s="1985" t="s">
        <v>59</v>
      </c>
      <c r="J44" s="1985" t="s">
        <v>59</v>
      </c>
      <c r="K44" s="1985" t="s">
        <v>59</v>
      </c>
    </row>
    <row r="45" spans="1:11">
      <c r="A45" s="1985"/>
      <c r="B45" s="1985" t="s">
        <v>59</v>
      </c>
      <c r="C45" s="1985" t="s">
        <v>59</v>
      </c>
      <c r="D45" s="1985" t="s">
        <v>59</v>
      </c>
      <c r="E45" s="1985" t="s">
        <v>59</v>
      </c>
      <c r="F45" s="1985" t="s">
        <v>59</v>
      </c>
      <c r="G45" s="1985" t="s">
        <v>59</v>
      </c>
      <c r="H45" s="1985" t="s">
        <v>59</v>
      </c>
      <c r="I45" s="1985" t="s">
        <v>59</v>
      </c>
      <c r="J45" s="1985" t="s">
        <v>59</v>
      </c>
      <c r="K45" s="1985" t="s">
        <v>59</v>
      </c>
    </row>
    <row r="46" spans="1:11">
      <c r="A46" s="1985"/>
      <c r="B46" s="1985" t="s">
        <v>59</v>
      </c>
      <c r="C46" s="1985" t="s">
        <v>59</v>
      </c>
      <c r="D46" s="1985" t="s">
        <v>59</v>
      </c>
      <c r="E46" s="1985" t="s">
        <v>59</v>
      </c>
      <c r="F46" s="1985" t="s">
        <v>59</v>
      </c>
      <c r="G46" s="1985" t="s">
        <v>59</v>
      </c>
      <c r="H46" s="1985" t="s">
        <v>59</v>
      </c>
      <c r="I46" s="1985" t="s">
        <v>59</v>
      </c>
      <c r="J46" s="1985" t="s">
        <v>59</v>
      </c>
      <c r="K46" s="1985" t="s">
        <v>59</v>
      </c>
    </row>
    <row r="47" spans="1:11">
      <c r="A47" s="1985"/>
      <c r="B47" s="1985" t="s">
        <v>59</v>
      </c>
      <c r="C47" s="1985" t="s">
        <v>59</v>
      </c>
      <c r="D47" s="1985" t="s">
        <v>59</v>
      </c>
      <c r="E47" s="1985" t="s">
        <v>59</v>
      </c>
      <c r="F47" s="1985" t="s">
        <v>59</v>
      </c>
      <c r="G47" s="1985" t="s">
        <v>59</v>
      </c>
      <c r="H47" s="1985" t="s">
        <v>59</v>
      </c>
      <c r="I47" s="1985" t="s">
        <v>59</v>
      </c>
      <c r="J47" s="1985" t="s">
        <v>59</v>
      </c>
      <c r="K47" s="1985" t="s">
        <v>59</v>
      </c>
    </row>
    <row r="48" spans="1:11">
      <c r="A48" s="1985"/>
      <c r="B48" s="1985" t="s">
        <v>59</v>
      </c>
      <c r="C48" s="1985" t="s">
        <v>59</v>
      </c>
      <c r="D48" s="1985" t="s">
        <v>59</v>
      </c>
      <c r="E48" s="1985" t="s">
        <v>59</v>
      </c>
      <c r="F48" s="1985" t="s">
        <v>59</v>
      </c>
      <c r="G48" s="1985" t="s">
        <v>59</v>
      </c>
      <c r="H48" s="1985" t="s">
        <v>59</v>
      </c>
      <c r="I48" s="1985" t="s">
        <v>59</v>
      </c>
      <c r="J48" s="1985" t="s">
        <v>59</v>
      </c>
      <c r="K48" s="1985" t="s">
        <v>59</v>
      </c>
    </row>
    <row r="49" spans="1:11">
      <c r="A49" s="1985"/>
      <c r="B49" s="1985" t="s">
        <v>59</v>
      </c>
      <c r="C49" s="1985" t="s">
        <v>59</v>
      </c>
      <c r="D49" s="1985" t="s">
        <v>59</v>
      </c>
      <c r="E49" s="1985" t="s">
        <v>59</v>
      </c>
      <c r="F49" s="1985" t="s">
        <v>59</v>
      </c>
      <c r="G49" s="1985" t="s">
        <v>59</v>
      </c>
      <c r="H49" s="1985" t="s">
        <v>59</v>
      </c>
      <c r="I49" s="1985" t="s">
        <v>59</v>
      </c>
      <c r="J49" s="1985" t="s">
        <v>59</v>
      </c>
      <c r="K49" s="1985" t="s">
        <v>59</v>
      </c>
    </row>
    <row r="50" spans="1:11">
      <c r="A50" s="1985"/>
      <c r="B50" s="1985" t="s">
        <v>59</v>
      </c>
      <c r="C50" s="1985" t="s">
        <v>59</v>
      </c>
      <c r="D50" s="1985" t="s">
        <v>59</v>
      </c>
      <c r="E50" s="1985" t="s">
        <v>59</v>
      </c>
      <c r="F50" s="1985" t="s">
        <v>59</v>
      </c>
      <c r="G50" s="1985" t="s">
        <v>59</v>
      </c>
      <c r="H50" s="1985" t="s">
        <v>59</v>
      </c>
      <c r="I50" s="1985" t="s">
        <v>59</v>
      </c>
      <c r="J50" s="1985" t="s">
        <v>59</v>
      </c>
      <c r="K50" s="1985" t="s">
        <v>59</v>
      </c>
    </row>
    <row r="51" spans="1:11">
      <c r="A51" s="1985"/>
      <c r="B51" s="1985" t="s">
        <v>59</v>
      </c>
      <c r="C51" s="1985" t="s">
        <v>59</v>
      </c>
      <c r="D51" s="1985" t="s">
        <v>59</v>
      </c>
      <c r="E51" s="1985" t="s">
        <v>59</v>
      </c>
      <c r="F51" s="1985" t="s">
        <v>59</v>
      </c>
      <c r="G51" s="1985" t="s">
        <v>59</v>
      </c>
      <c r="H51" s="1985" t="s">
        <v>59</v>
      </c>
      <c r="I51" s="1985" t="s">
        <v>59</v>
      </c>
      <c r="J51" s="1985" t="s">
        <v>59</v>
      </c>
      <c r="K51" s="1985" t="s">
        <v>59</v>
      </c>
    </row>
    <row r="52" spans="1:11">
      <c r="A52" s="1985"/>
      <c r="B52" s="1985" t="s">
        <v>59</v>
      </c>
      <c r="C52" s="1985" t="s">
        <v>59</v>
      </c>
      <c r="D52" s="1985" t="s">
        <v>59</v>
      </c>
      <c r="E52" s="1985" t="s">
        <v>59</v>
      </c>
      <c r="F52" s="1985" t="s">
        <v>59</v>
      </c>
      <c r="G52" s="1985" t="s">
        <v>59</v>
      </c>
      <c r="H52" s="1985" t="s">
        <v>59</v>
      </c>
      <c r="I52" s="1985" t="s">
        <v>59</v>
      </c>
      <c r="J52" s="1985" t="s">
        <v>59</v>
      </c>
      <c r="K52" s="1985" t="s">
        <v>59</v>
      </c>
    </row>
    <row r="53" spans="1:11">
      <c r="A53" s="1985"/>
      <c r="B53" s="1985" t="s">
        <v>59</v>
      </c>
      <c r="C53" s="1985" t="s">
        <v>59</v>
      </c>
      <c r="D53" s="1985" t="s">
        <v>59</v>
      </c>
      <c r="E53" s="1985" t="s">
        <v>59</v>
      </c>
      <c r="F53" s="1985" t="s">
        <v>59</v>
      </c>
      <c r="G53" s="1985" t="s">
        <v>59</v>
      </c>
      <c r="H53" s="1985" t="s">
        <v>59</v>
      </c>
      <c r="I53" s="1985" t="s">
        <v>59</v>
      </c>
      <c r="J53" s="1985" t="s">
        <v>59</v>
      </c>
      <c r="K53" s="1985" t="s">
        <v>59</v>
      </c>
    </row>
    <row r="54" spans="1:11">
      <c r="A54" s="1985"/>
      <c r="B54" s="1985" t="s">
        <v>59</v>
      </c>
      <c r="C54" s="1985" t="s">
        <v>59</v>
      </c>
      <c r="D54" s="1985" t="s">
        <v>59</v>
      </c>
      <c r="E54" s="1985" t="s">
        <v>59</v>
      </c>
      <c r="F54" s="1985" t="s">
        <v>59</v>
      </c>
      <c r="G54" s="1985" t="s">
        <v>59</v>
      </c>
      <c r="H54" s="1985" t="s">
        <v>59</v>
      </c>
      <c r="I54" s="1985" t="s">
        <v>59</v>
      </c>
      <c r="J54" s="1985" t="s">
        <v>59</v>
      </c>
      <c r="K54" s="1985" t="s">
        <v>59</v>
      </c>
    </row>
    <row r="55" spans="1:11">
      <c r="A55" s="1985"/>
      <c r="B55" s="1985" t="s">
        <v>59</v>
      </c>
      <c r="C55" s="1985" t="s">
        <v>59</v>
      </c>
      <c r="D55" s="1985" t="s">
        <v>59</v>
      </c>
      <c r="E55" s="1985" t="s">
        <v>59</v>
      </c>
      <c r="F55" s="1985" t="s">
        <v>59</v>
      </c>
      <c r="G55" s="1985" t="s">
        <v>59</v>
      </c>
      <c r="H55" s="1985" t="s">
        <v>59</v>
      </c>
      <c r="I55" s="1985" t="s">
        <v>59</v>
      </c>
      <c r="J55" s="1985" t="s">
        <v>59</v>
      </c>
      <c r="K55" s="1985" t="s">
        <v>59</v>
      </c>
    </row>
    <row r="56" spans="1:11">
      <c r="A56" s="1985"/>
      <c r="B56" s="1985" t="s">
        <v>59</v>
      </c>
      <c r="C56" s="1985" t="s">
        <v>59</v>
      </c>
      <c r="D56" s="1985" t="s">
        <v>59</v>
      </c>
      <c r="E56" s="1985" t="s">
        <v>59</v>
      </c>
      <c r="F56" s="1985" t="s">
        <v>59</v>
      </c>
      <c r="G56" s="1985" t="s">
        <v>59</v>
      </c>
      <c r="H56" s="1985" t="s">
        <v>59</v>
      </c>
      <c r="I56" s="1985" t="s">
        <v>59</v>
      </c>
      <c r="J56" s="1985" t="s">
        <v>59</v>
      </c>
      <c r="K56" s="1985" t="s">
        <v>59</v>
      </c>
    </row>
    <row r="57" spans="1:11">
      <c r="A57" s="1985"/>
      <c r="B57" s="1985" t="s">
        <v>59</v>
      </c>
      <c r="C57" s="1985" t="s">
        <v>59</v>
      </c>
      <c r="D57" s="1985" t="s">
        <v>59</v>
      </c>
      <c r="E57" s="1985" t="s">
        <v>59</v>
      </c>
      <c r="F57" s="1985" t="s">
        <v>59</v>
      </c>
      <c r="G57" s="1985" t="s">
        <v>59</v>
      </c>
      <c r="H57" s="1985" t="s">
        <v>59</v>
      </c>
      <c r="I57" s="1985" t="s">
        <v>59</v>
      </c>
      <c r="J57" s="1985" t="s">
        <v>59</v>
      </c>
      <c r="K57" s="1985" t="s">
        <v>59</v>
      </c>
    </row>
    <row r="58" spans="1:11">
      <c r="A58" s="1985"/>
      <c r="B58" s="1985" t="s">
        <v>59</v>
      </c>
      <c r="C58" s="1985" t="s">
        <v>59</v>
      </c>
      <c r="D58" s="1985" t="s">
        <v>59</v>
      </c>
      <c r="E58" s="1985" t="s">
        <v>59</v>
      </c>
      <c r="F58" s="1985" t="s">
        <v>59</v>
      </c>
      <c r="G58" s="1985" t="s">
        <v>59</v>
      </c>
      <c r="H58" s="1985" t="s">
        <v>59</v>
      </c>
      <c r="I58" s="1985" t="s">
        <v>59</v>
      </c>
      <c r="J58" s="1985" t="s">
        <v>59</v>
      </c>
      <c r="K58" s="1985" t="s">
        <v>59</v>
      </c>
    </row>
  </sheetData>
  <mergeCells count="24">
    <mergeCell ref="A56:K56"/>
    <mergeCell ref="A57:K57"/>
    <mergeCell ref="A58:K58"/>
    <mergeCell ref="A50:K50"/>
    <mergeCell ref="A51:K51"/>
    <mergeCell ref="A52:K52"/>
    <mergeCell ref="A53:K53"/>
    <mergeCell ref="A54:K54"/>
    <mergeCell ref="A55:K55"/>
    <mergeCell ref="A49:K49"/>
    <mergeCell ref="A26:K26"/>
    <mergeCell ref="A43:K43"/>
    <mergeCell ref="A1:K1"/>
    <mergeCell ref="H2:I2"/>
    <mergeCell ref="J2:K2"/>
    <mergeCell ref="J3:K3"/>
    <mergeCell ref="A22:D22"/>
    <mergeCell ref="H22:I22"/>
    <mergeCell ref="J22:K22"/>
    <mergeCell ref="A44:K44"/>
    <mergeCell ref="A45:K45"/>
    <mergeCell ref="A46:K46"/>
    <mergeCell ref="A47:K47"/>
    <mergeCell ref="A48:K48"/>
  </mergeCells>
  <pageMargins left="0.70866141732283472" right="0.70866141732283472" top="0.74803149606299213" bottom="0.74803149606299213" header="0.31496062992125984" footer="0.31496062992125984"/>
  <pageSetup paperSize="9" scale="70" orientation="portrait" r:id="rId1"/>
  <ignoredErrors>
    <ignoredError sqref="A5:K17 A19:K26 A18 J18:K18 H18:I18"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E87D45-8F7D-474A-8642-71B36BA15B48}">
  <dimension ref="A1:K49"/>
  <sheetViews>
    <sheetView topLeftCell="A7" zoomScaleNormal="100" workbookViewId="0">
      <selection activeCell="D53" sqref="D53"/>
    </sheetView>
  </sheetViews>
  <sheetFormatPr defaultRowHeight="13.2"/>
  <cols>
    <col min="1" max="1" width="31.5546875" style="238" customWidth="1"/>
    <col min="2" max="7" width="6.33203125" style="238" customWidth="1"/>
    <col min="8" max="10" width="7.109375" style="238" customWidth="1"/>
    <col min="11" max="11" width="11.33203125" style="238" customWidth="1"/>
    <col min="12" max="16384" width="8.88671875" style="238"/>
  </cols>
  <sheetData>
    <row r="1" spans="1:11" ht="12.75" customHeight="1">
      <c r="A1" s="1987" t="s">
        <v>813</v>
      </c>
      <c r="B1" s="1987" t="s">
        <v>59</v>
      </c>
      <c r="C1" s="1987" t="s">
        <v>59</v>
      </c>
      <c r="D1" s="1987" t="s">
        <v>59</v>
      </c>
      <c r="E1" s="1987" t="s">
        <v>59</v>
      </c>
      <c r="F1" s="1987" t="s">
        <v>59</v>
      </c>
      <c r="G1" s="1993" t="s">
        <v>59</v>
      </c>
      <c r="H1" s="2004" t="s">
        <v>772</v>
      </c>
      <c r="I1" s="2005" t="s">
        <v>59</v>
      </c>
      <c r="J1" s="1996" t="s">
        <v>803</v>
      </c>
      <c r="K1" s="2005" t="s">
        <v>59</v>
      </c>
    </row>
    <row r="2" spans="1:11" ht="10.5" customHeight="1">
      <c r="A2" s="621"/>
      <c r="B2" s="621"/>
      <c r="C2" s="621"/>
      <c r="D2" s="621"/>
      <c r="E2" s="621"/>
      <c r="F2" s="621"/>
      <c r="G2" s="620"/>
      <c r="H2" s="1176"/>
      <c r="I2" s="1175"/>
      <c r="J2" s="1997"/>
      <c r="K2" s="2006" t="s">
        <v>59</v>
      </c>
    </row>
    <row r="3" spans="1:11" ht="10.5" customHeight="1" thickBot="1">
      <c r="A3" s="1161" t="s">
        <v>725</v>
      </c>
      <c r="B3" s="1160" t="s">
        <v>1324</v>
      </c>
      <c r="C3" s="1160" t="s">
        <v>1200</v>
      </c>
      <c r="D3" s="1160" t="s">
        <v>1053</v>
      </c>
      <c r="E3" s="1160" t="s">
        <v>976</v>
      </c>
      <c r="F3" s="1160" t="s">
        <v>752</v>
      </c>
      <c r="G3" s="619" t="s">
        <v>751</v>
      </c>
      <c r="H3" s="1159" t="s">
        <v>1323</v>
      </c>
      <c r="I3" s="1158" t="s">
        <v>1322</v>
      </c>
      <c r="J3" s="618" t="s">
        <v>1323</v>
      </c>
      <c r="K3" s="1158" t="s">
        <v>1322</v>
      </c>
    </row>
    <row r="4" spans="1:11" ht="10.5" customHeight="1">
      <c r="A4" s="617" t="s">
        <v>811</v>
      </c>
      <c r="B4" s="626">
        <v>72</v>
      </c>
      <c r="C4" s="626">
        <v>75</v>
      </c>
      <c r="D4" s="626">
        <v>77</v>
      </c>
      <c r="E4" s="626">
        <v>74</v>
      </c>
      <c r="F4" s="626">
        <v>78</v>
      </c>
      <c r="G4" s="625">
        <v>75</v>
      </c>
      <c r="H4" s="616" t="s">
        <v>1201</v>
      </c>
      <c r="I4" s="615" t="s">
        <v>978</v>
      </c>
      <c r="J4" s="616" t="s">
        <v>1201</v>
      </c>
      <c r="K4" s="615" t="s">
        <v>978</v>
      </c>
    </row>
    <row r="5" spans="1:11" ht="10.5" customHeight="1">
      <c r="A5" s="612" t="s">
        <v>810</v>
      </c>
      <c r="B5" s="623">
        <v>69</v>
      </c>
      <c r="C5" s="623">
        <v>67</v>
      </c>
      <c r="D5" s="623">
        <v>66</v>
      </c>
      <c r="E5" s="623">
        <v>66</v>
      </c>
      <c r="F5" s="623">
        <v>66</v>
      </c>
      <c r="G5" s="624">
        <v>65</v>
      </c>
      <c r="H5" s="1154" t="s">
        <v>974</v>
      </c>
      <c r="I5" s="1153" t="s">
        <v>839</v>
      </c>
      <c r="J5" s="614" t="s">
        <v>974</v>
      </c>
      <c r="K5" s="1153" t="s">
        <v>839</v>
      </c>
    </row>
    <row r="6" spans="1:11" ht="10.5" customHeight="1">
      <c r="A6" s="612" t="s">
        <v>809</v>
      </c>
      <c r="B6" s="623">
        <v>69</v>
      </c>
      <c r="C6" s="623">
        <v>74</v>
      </c>
      <c r="D6" s="623">
        <v>74</v>
      </c>
      <c r="E6" s="623">
        <v>72</v>
      </c>
      <c r="F6" s="623">
        <v>72</v>
      </c>
      <c r="G6" s="624">
        <v>72</v>
      </c>
      <c r="H6" s="1154" t="s">
        <v>978</v>
      </c>
      <c r="I6" s="1153" t="s">
        <v>982</v>
      </c>
      <c r="J6" s="614" t="s">
        <v>832</v>
      </c>
      <c r="K6" s="1153" t="s">
        <v>840</v>
      </c>
    </row>
    <row r="7" spans="1:11" ht="10.5" customHeight="1">
      <c r="A7" s="612" t="s">
        <v>808</v>
      </c>
      <c r="B7" s="623">
        <v>76</v>
      </c>
      <c r="C7" s="623">
        <v>77</v>
      </c>
      <c r="D7" s="623">
        <v>71</v>
      </c>
      <c r="E7" s="623">
        <v>69</v>
      </c>
      <c r="F7" s="623">
        <v>69</v>
      </c>
      <c r="G7" s="624">
        <v>69</v>
      </c>
      <c r="H7" s="1154" t="s">
        <v>975</v>
      </c>
      <c r="I7" s="1153" t="s">
        <v>840</v>
      </c>
      <c r="J7" s="614" t="s">
        <v>986</v>
      </c>
      <c r="K7" s="1393" t="s">
        <v>840</v>
      </c>
    </row>
    <row r="8" spans="1:11" ht="10.5" customHeight="1">
      <c r="A8" s="612" t="s">
        <v>807</v>
      </c>
      <c r="B8" s="623">
        <v>49</v>
      </c>
      <c r="C8" s="623">
        <v>52</v>
      </c>
      <c r="D8" s="623">
        <v>55</v>
      </c>
      <c r="E8" s="623">
        <v>54</v>
      </c>
      <c r="F8" s="623">
        <v>56</v>
      </c>
      <c r="G8" s="624">
        <v>54</v>
      </c>
      <c r="H8" s="1392" t="s">
        <v>834</v>
      </c>
      <c r="I8" s="1391" t="s">
        <v>830</v>
      </c>
      <c r="J8" s="613" t="s">
        <v>827</v>
      </c>
      <c r="K8" s="1391" t="s">
        <v>1201</v>
      </c>
    </row>
    <row r="9" spans="1:11" ht="10.5" customHeight="1" thickBot="1">
      <c r="A9" s="612" t="s">
        <v>255</v>
      </c>
      <c r="B9" s="623">
        <v>4</v>
      </c>
      <c r="C9" s="623">
        <v>1</v>
      </c>
      <c r="D9" s="623">
        <v>3</v>
      </c>
      <c r="E9" s="623">
        <v>3</v>
      </c>
      <c r="F9" s="623">
        <v>2</v>
      </c>
      <c r="G9" s="624">
        <v>2</v>
      </c>
      <c r="H9" s="1390"/>
      <c r="I9" s="1389"/>
      <c r="J9" s="1390"/>
      <c r="K9" s="1389"/>
    </row>
    <row r="10" spans="1:11" ht="12.75" customHeight="1" thickBot="1">
      <c r="A10" s="612"/>
      <c r="B10" s="612"/>
      <c r="C10" s="623"/>
      <c r="D10" s="623"/>
      <c r="E10" s="623"/>
      <c r="F10" s="623"/>
      <c r="G10" s="623"/>
      <c r="H10" s="628"/>
      <c r="I10" s="628"/>
      <c r="J10" s="627"/>
      <c r="K10" s="627"/>
    </row>
    <row r="11" spans="1:11" ht="12.75" customHeight="1">
      <c r="A11" s="1987" t="s">
        <v>1074</v>
      </c>
      <c r="B11" s="1987" t="s">
        <v>59</v>
      </c>
      <c r="C11" s="1987" t="s">
        <v>59</v>
      </c>
      <c r="D11" s="1987" t="s">
        <v>59</v>
      </c>
      <c r="E11" s="1987" t="s">
        <v>59</v>
      </c>
      <c r="F11" s="1987" t="s">
        <v>59</v>
      </c>
      <c r="G11" s="1993" t="s">
        <v>59</v>
      </c>
      <c r="H11" s="2004" t="s">
        <v>772</v>
      </c>
      <c r="I11" s="2005" t="s">
        <v>59</v>
      </c>
      <c r="J11" s="1996" t="s">
        <v>803</v>
      </c>
      <c r="K11" s="2005" t="s">
        <v>59</v>
      </c>
    </row>
    <row r="12" spans="1:11" ht="10.5" customHeight="1">
      <c r="A12" s="621"/>
      <c r="B12" s="621"/>
      <c r="C12" s="621"/>
      <c r="D12" s="621"/>
      <c r="E12" s="621"/>
      <c r="F12" s="621"/>
      <c r="G12" s="620"/>
      <c r="H12" s="1176"/>
      <c r="I12" s="1175"/>
      <c r="J12" s="1997"/>
      <c r="K12" s="2006" t="s">
        <v>59</v>
      </c>
    </row>
    <row r="13" spans="1:11" ht="10.5" customHeight="1" thickBot="1">
      <c r="A13" s="1161" t="s">
        <v>725</v>
      </c>
      <c r="B13" s="1160" t="s">
        <v>1324</v>
      </c>
      <c r="C13" s="1160" t="s">
        <v>1200</v>
      </c>
      <c r="D13" s="1160" t="s">
        <v>1053</v>
      </c>
      <c r="E13" s="1160" t="s">
        <v>976</v>
      </c>
      <c r="F13" s="1160" t="s">
        <v>752</v>
      </c>
      <c r="G13" s="619" t="s">
        <v>751</v>
      </c>
      <c r="H13" s="1159" t="s">
        <v>1323</v>
      </c>
      <c r="I13" s="1158" t="s">
        <v>1322</v>
      </c>
      <c r="J13" s="618" t="s">
        <v>1323</v>
      </c>
      <c r="K13" s="1158" t="s">
        <v>1322</v>
      </c>
    </row>
    <row r="14" spans="1:11" ht="10.5" customHeight="1">
      <c r="A14" s="617" t="s">
        <v>811</v>
      </c>
      <c r="B14" s="626">
        <v>20</v>
      </c>
      <c r="C14" s="626">
        <v>25</v>
      </c>
      <c r="D14" s="626">
        <v>25</v>
      </c>
      <c r="E14" s="626">
        <v>26</v>
      </c>
      <c r="F14" s="626">
        <v>20</v>
      </c>
      <c r="G14" s="625">
        <v>22</v>
      </c>
      <c r="H14" s="616" t="s">
        <v>833</v>
      </c>
      <c r="I14" s="615" t="s">
        <v>987</v>
      </c>
      <c r="J14" s="616" t="s">
        <v>833</v>
      </c>
      <c r="K14" s="615" t="s">
        <v>987</v>
      </c>
    </row>
    <row r="15" spans="1:11" ht="10.5" customHeight="1">
      <c r="A15" s="612" t="s">
        <v>810</v>
      </c>
      <c r="B15" s="623">
        <v>27</v>
      </c>
      <c r="C15" s="623">
        <v>31</v>
      </c>
      <c r="D15" s="623">
        <v>33</v>
      </c>
      <c r="E15" s="623">
        <v>28</v>
      </c>
      <c r="F15" s="623">
        <v>29</v>
      </c>
      <c r="G15" s="624">
        <v>32</v>
      </c>
      <c r="H15" s="1154" t="s">
        <v>982</v>
      </c>
      <c r="I15" s="1153" t="s">
        <v>834</v>
      </c>
      <c r="J15" s="614" t="s">
        <v>982</v>
      </c>
      <c r="K15" s="1153" t="s">
        <v>834</v>
      </c>
    </row>
    <row r="16" spans="1:11" ht="10.5" customHeight="1">
      <c r="A16" s="612" t="s">
        <v>809</v>
      </c>
      <c r="B16" s="623">
        <v>20</v>
      </c>
      <c r="C16" s="623">
        <v>22</v>
      </c>
      <c r="D16" s="623">
        <v>24</v>
      </c>
      <c r="E16" s="623">
        <v>23</v>
      </c>
      <c r="F16" s="623">
        <v>22</v>
      </c>
      <c r="G16" s="624">
        <v>23</v>
      </c>
      <c r="H16" s="1154" t="s">
        <v>828</v>
      </c>
      <c r="I16" s="1153" t="s">
        <v>828</v>
      </c>
      <c r="J16" s="614" t="s">
        <v>833</v>
      </c>
      <c r="K16" s="1153" t="s">
        <v>828</v>
      </c>
    </row>
    <row r="17" spans="1:11" ht="10.5" customHeight="1">
      <c r="A17" s="612" t="s">
        <v>808</v>
      </c>
      <c r="B17" s="623">
        <v>35</v>
      </c>
      <c r="C17" s="623">
        <v>41</v>
      </c>
      <c r="D17" s="623">
        <v>41</v>
      </c>
      <c r="E17" s="623">
        <v>36</v>
      </c>
      <c r="F17" s="623">
        <v>39</v>
      </c>
      <c r="G17" s="624">
        <v>41</v>
      </c>
      <c r="H17" s="1154" t="s">
        <v>838</v>
      </c>
      <c r="I17" s="1153" t="s">
        <v>984</v>
      </c>
      <c r="J17" s="614" t="s">
        <v>838</v>
      </c>
      <c r="K17" s="1393" t="s">
        <v>1076</v>
      </c>
    </row>
    <row r="18" spans="1:11" ht="10.5" customHeight="1">
      <c r="A18" s="612" t="s">
        <v>807</v>
      </c>
      <c r="B18" s="623">
        <v>40</v>
      </c>
      <c r="C18" s="623">
        <v>46</v>
      </c>
      <c r="D18" s="623">
        <v>46</v>
      </c>
      <c r="E18" s="623">
        <v>43</v>
      </c>
      <c r="F18" s="623">
        <v>41</v>
      </c>
      <c r="G18" s="624">
        <v>40</v>
      </c>
      <c r="H18" s="1392" t="s">
        <v>835</v>
      </c>
      <c r="I18" s="1391" t="s">
        <v>834</v>
      </c>
      <c r="J18" s="613" t="s">
        <v>835</v>
      </c>
      <c r="K18" s="1391" t="s">
        <v>834</v>
      </c>
    </row>
    <row r="19" spans="1:11" ht="10.5" customHeight="1" thickBot="1">
      <c r="A19" s="612" t="s">
        <v>255</v>
      </c>
      <c r="B19" s="623">
        <v>-13</v>
      </c>
      <c r="C19" s="623">
        <v>-11</v>
      </c>
      <c r="D19" s="623">
        <v>-11</v>
      </c>
      <c r="E19" s="623">
        <v>-5</v>
      </c>
      <c r="F19" s="623">
        <v>-18</v>
      </c>
      <c r="G19" s="624">
        <v>-9</v>
      </c>
      <c r="H19" s="1390"/>
      <c r="I19" s="1389"/>
      <c r="J19" s="1390"/>
      <c r="K19" s="1389"/>
    </row>
    <row r="20" spans="1:11" ht="12.75" customHeight="1" thickBot="1">
      <c r="A20" s="612"/>
      <c r="B20" s="612"/>
      <c r="C20" s="623"/>
      <c r="D20" s="623"/>
      <c r="E20" s="623"/>
      <c r="F20" s="623"/>
      <c r="G20" s="623"/>
      <c r="H20" s="628"/>
      <c r="I20" s="628"/>
      <c r="J20" s="627"/>
      <c r="K20" s="627"/>
    </row>
    <row r="21" spans="1:11" ht="12.75" customHeight="1">
      <c r="A21" s="1987" t="s">
        <v>812</v>
      </c>
      <c r="B21" s="1987" t="s">
        <v>59</v>
      </c>
      <c r="C21" s="1987" t="s">
        <v>59</v>
      </c>
      <c r="D21" s="1987" t="s">
        <v>59</v>
      </c>
      <c r="E21" s="1987" t="s">
        <v>59</v>
      </c>
      <c r="F21" s="1987" t="s">
        <v>59</v>
      </c>
      <c r="G21" s="1993" t="s">
        <v>59</v>
      </c>
      <c r="H21" s="2004" t="s">
        <v>772</v>
      </c>
      <c r="I21" s="2005" t="s">
        <v>59</v>
      </c>
      <c r="J21" s="1996" t="s">
        <v>803</v>
      </c>
      <c r="K21" s="2005" t="s">
        <v>59</v>
      </c>
    </row>
    <row r="22" spans="1:11" ht="10.5" customHeight="1">
      <c r="A22" s="621"/>
      <c r="B22" s="621"/>
      <c r="C22" s="621"/>
      <c r="D22" s="621"/>
      <c r="E22" s="621"/>
      <c r="F22" s="621"/>
      <c r="G22" s="620"/>
      <c r="H22" s="1176"/>
      <c r="I22" s="1175"/>
      <c r="J22" s="1997"/>
      <c r="K22" s="2006" t="s">
        <v>59</v>
      </c>
    </row>
    <row r="23" spans="1:11" ht="10.5" customHeight="1" thickBot="1">
      <c r="A23" s="1161" t="s">
        <v>725</v>
      </c>
      <c r="B23" s="1160" t="s">
        <v>1324</v>
      </c>
      <c r="C23" s="1160" t="s">
        <v>1200</v>
      </c>
      <c r="D23" s="1160" t="s">
        <v>1053</v>
      </c>
      <c r="E23" s="1160" t="s">
        <v>976</v>
      </c>
      <c r="F23" s="1160" t="s">
        <v>752</v>
      </c>
      <c r="G23" s="619" t="s">
        <v>751</v>
      </c>
      <c r="H23" s="1159" t="s">
        <v>1323</v>
      </c>
      <c r="I23" s="1158" t="s">
        <v>1322</v>
      </c>
      <c r="J23" s="618" t="s">
        <v>1323</v>
      </c>
      <c r="K23" s="1158" t="s">
        <v>1322</v>
      </c>
    </row>
    <row r="24" spans="1:11" ht="10.5" customHeight="1">
      <c r="A24" s="617" t="s">
        <v>811</v>
      </c>
      <c r="B24" s="626">
        <v>-28</v>
      </c>
      <c r="C24" s="626">
        <v>5</v>
      </c>
      <c r="D24" s="626">
        <v>-7</v>
      </c>
      <c r="E24" s="626">
        <v>-31</v>
      </c>
      <c r="F24" s="626">
        <v>-23</v>
      </c>
      <c r="G24" s="625">
        <v>-1</v>
      </c>
      <c r="H24" s="616"/>
      <c r="I24" s="615"/>
      <c r="J24" s="616"/>
      <c r="K24" s="615"/>
    </row>
    <row r="25" spans="1:11" ht="10.5" customHeight="1">
      <c r="A25" s="612" t="s">
        <v>810</v>
      </c>
      <c r="B25" s="623">
        <v>-54</v>
      </c>
      <c r="C25" s="623">
        <v>-42</v>
      </c>
      <c r="D25" s="623">
        <v>-12</v>
      </c>
      <c r="E25" s="623">
        <v>-7</v>
      </c>
      <c r="F25" s="623">
        <v>7</v>
      </c>
      <c r="G25" s="624">
        <v>-15</v>
      </c>
      <c r="H25" s="1154"/>
      <c r="I25" s="1153"/>
      <c r="J25" s="614"/>
      <c r="K25" s="1153"/>
    </row>
    <row r="26" spans="1:11" ht="10.5" customHeight="1">
      <c r="A26" s="612" t="s">
        <v>809</v>
      </c>
      <c r="B26" s="623">
        <v>-62</v>
      </c>
      <c r="C26" s="623">
        <v>-11</v>
      </c>
      <c r="D26" s="623">
        <v>5</v>
      </c>
      <c r="E26" s="623">
        <v>-7</v>
      </c>
      <c r="F26" s="623" t="s">
        <v>246</v>
      </c>
      <c r="G26" s="624">
        <v>-4</v>
      </c>
      <c r="H26" s="1154"/>
      <c r="I26" s="1153"/>
      <c r="J26" s="614"/>
      <c r="K26" s="1153"/>
    </row>
    <row r="27" spans="1:11" ht="10.5" customHeight="1">
      <c r="A27" s="612" t="s">
        <v>808</v>
      </c>
      <c r="B27" s="623">
        <v>-47</v>
      </c>
      <c r="C27" s="623">
        <v>-10</v>
      </c>
      <c r="D27" s="623">
        <v>-5</v>
      </c>
      <c r="E27" s="623">
        <v>-8</v>
      </c>
      <c r="F27" s="623">
        <v>-6</v>
      </c>
      <c r="G27" s="624">
        <v>-7</v>
      </c>
      <c r="H27" s="1154"/>
      <c r="I27" s="1153"/>
      <c r="J27" s="614"/>
      <c r="K27" s="1393"/>
    </row>
    <row r="28" spans="1:11" ht="10.5" customHeight="1">
      <c r="A28" s="612" t="s">
        <v>807</v>
      </c>
      <c r="B28" s="623">
        <v>-52</v>
      </c>
      <c r="C28" s="623">
        <v>-3</v>
      </c>
      <c r="D28" s="623">
        <v>-10</v>
      </c>
      <c r="E28" s="623">
        <v>1</v>
      </c>
      <c r="F28" s="623">
        <v>-2</v>
      </c>
      <c r="G28" s="624">
        <v>1</v>
      </c>
      <c r="H28" s="1392"/>
      <c r="I28" s="1391"/>
      <c r="J28" s="613"/>
      <c r="K28" s="1391"/>
    </row>
    <row r="29" spans="1:11" ht="10.5" customHeight="1" thickBot="1">
      <c r="A29" s="612" t="s">
        <v>255</v>
      </c>
      <c r="B29" s="623">
        <v>5</v>
      </c>
      <c r="C29" s="623">
        <v>0</v>
      </c>
      <c r="D29" s="623">
        <v>-2</v>
      </c>
      <c r="E29" s="623">
        <v>5</v>
      </c>
      <c r="F29" s="623">
        <v>-5</v>
      </c>
      <c r="G29" s="624">
        <v>-8</v>
      </c>
      <c r="H29" s="1390"/>
      <c r="I29" s="1389"/>
      <c r="J29" s="1390"/>
      <c r="K29" s="1389"/>
    </row>
    <row r="30" spans="1:11" ht="10.5" customHeight="1" thickBot="1">
      <c r="A30" s="612"/>
      <c r="B30" s="623"/>
      <c r="C30" s="623"/>
      <c r="D30" s="623"/>
      <c r="E30" s="623"/>
      <c r="F30" s="623"/>
      <c r="G30" s="623"/>
      <c r="H30" s="622"/>
      <c r="I30" s="622"/>
      <c r="J30" s="622"/>
      <c r="K30" s="622"/>
    </row>
    <row r="31" spans="1:11" ht="15" customHeight="1">
      <c r="A31" s="1987" t="s">
        <v>1108</v>
      </c>
      <c r="B31" s="1987" t="s">
        <v>59</v>
      </c>
      <c r="C31" s="1987" t="s">
        <v>59</v>
      </c>
      <c r="D31" s="1987" t="s">
        <v>59</v>
      </c>
      <c r="E31" s="1987" t="s">
        <v>59</v>
      </c>
      <c r="F31" s="1987" t="s">
        <v>59</v>
      </c>
      <c r="G31" s="1993" t="s">
        <v>59</v>
      </c>
      <c r="H31" s="2004" t="s">
        <v>772</v>
      </c>
      <c r="I31" s="2005" t="s">
        <v>59</v>
      </c>
      <c r="J31" s="1996" t="s">
        <v>803</v>
      </c>
      <c r="K31" s="2005" t="s">
        <v>59</v>
      </c>
    </row>
    <row r="32" spans="1:11" ht="10.5" customHeight="1">
      <c r="A32" s="621"/>
      <c r="B32" s="621"/>
      <c r="C32" s="621"/>
      <c r="D32" s="621"/>
      <c r="E32" s="621"/>
      <c r="F32" s="621"/>
      <c r="G32" s="620"/>
      <c r="H32" s="1176"/>
      <c r="I32" s="1175"/>
      <c r="J32" s="1997"/>
      <c r="K32" s="2006" t="s">
        <v>59</v>
      </c>
    </row>
    <row r="33" spans="1:11" ht="10.5" customHeight="1" thickBot="1">
      <c r="A33" s="1161" t="s">
        <v>746</v>
      </c>
      <c r="B33" s="1160" t="s">
        <v>1324</v>
      </c>
      <c r="C33" s="1160" t="s">
        <v>1200</v>
      </c>
      <c r="D33" s="1160" t="s">
        <v>1053</v>
      </c>
      <c r="E33" s="1160" t="s">
        <v>976</v>
      </c>
      <c r="F33" s="1160" t="s">
        <v>752</v>
      </c>
      <c r="G33" s="619" t="s">
        <v>751</v>
      </c>
      <c r="H33" s="1159" t="s">
        <v>1323</v>
      </c>
      <c r="I33" s="1158" t="s">
        <v>1322</v>
      </c>
      <c r="J33" s="618" t="s">
        <v>1323</v>
      </c>
      <c r="K33" s="1158" t="s">
        <v>1322</v>
      </c>
    </row>
    <row r="34" spans="1:11" ht="10.5" customHeight="1">
      <c r="A34" s="617" t="s">
        <v>811</v>
      </c>
      <c r="B34" s="1671">
        <v>21.3</v>
      </c>
      <c r="C34" s="1671">
        <v>21.5</v>
      </c>
      <c r="D34" s="1671">
        <v>21.8</v>
      </c>
      <c r="E34" s="1671">
        <v>21.6</v>
      </c>
      <c r="F34" s="1671">
        <v>21.7</v>
      </c>
      <c r="G34" s="1670">
        <v>21.6</v>
      </c>
      <c r="H34" s="1669" t="s">
        <v>835</v>
      </c>
      <c r="I34" s="615" t="s">
        <v>840</v>
      </c>
      <c r="J34" s="616" t="s">
        <v>835</v>
      </c>
      <c r="K34" s="615" t="s">
        <v>840</v>
      </c>
    </row>
    <row r="35" spans="1:11" ht="10.5" customHeight="1">
      <c r="A35" s="612" t="s">
        <v>810</v>
      </c>
      <c r="B35" s="611">
        <v>14.1</v>
      </c>
      <c r="C35" s="611">
        <v>13.9</v>
      </c>
      <c r="D35" s="611">
        <v>13.4</v>
      </c>
      <c r="E35" s="611">
        <v>13.4</v>
      </c>
      <c r="F35" s="611">
        <v>13.6</v>
      </c>
      <c r="G35" s="610">
        <v>13.4</v>
      </c>
      <c r="H35" s="1154" t="s">
        <v>829</v>
      </c>
      <c r="I35" s="1153" t="s">
        <v>836</v>
      </c>
      <c r="J35" s="614" t="s">
        <v>829</v>
      </c>
      <c r="K35" s="1153" t="s">
        <v>836</v>
      </c>
    </row>
    <row r="36" spans="1:11" ht="10.5" customHeight="1">
      <c r="A36" s="612" t="s">
        <v>809</v>
      </c>
      <c r="B36" s="611">
        <v>16.899999999999999</v>
      </c>
      <c r="C36" s="611">
        <v>15.6</v>
      </c>
      <c r="D36" s="611">
        <v>17.2</v>
      </c>
      <c r="E36" s="611">
        <v>16.100000000000001</v>
      </c>
      <c r="F36" s="611">
        <v>16.600000000000001</v>
      </c>
      <c r="G36" s="610">
        <v>16.100000000000001</v>
      </c>
      <c r="H36" s="1154" t="s">
        <v>981</v>
      </c>
      <c r="I36" s="1153" t="s">
        <v>980</v>
      </c>
      <c r="J36" s="614" t="s">
        <v>983</v>
      </c>
      <c r="K36" s="1153" t="s">
        <v>981</v>
      </c>
    </row>
    <row r="37" spans="1:11" ht="10.5" customHeight="1">
      <c r="A37" s="612" t="s">
        <v>808</v>
      </c>
      <c r="B37" s="611">
        <v>21.4</v>
      </c>
      <c r="C37" s="611">
        <v>20.5</v>
      </c>
      <c r="D37" s="611">
        <v>20.8</v>
      </c>
      <c r="E37" s="611">
        <v>19.899999999999999</v>
      </c>
      <c r="F37" s="611">
        <v>20.100000000000001</v>
      </c>
      <c r="G37" s="610">
        <v>20.2</v>
      </c>
      <c r="H37" s="1154" t="s">
        <v>841</v>
      </c>
      <c r="I37" s="1153" t="s">
        <v>829</v>
      </c>
      <c r="J37" s="614" t="s">
        <v>841</v>
      </c>
      <c r="K37" s="1393" t="s">
        <v>833</v>
      </c>
    </row>
    <row r="38" spans="1:11" ht="10.5" customHeight="1">
      <c r="A38" s="612" t="s">
        <v>807</v>
      </c>
      <c r="B38" s="611">
        <v>11.6</v>
      </c>
      <c r="C38" s="611">
        <v>11.5</v>
      </c>
      <c r="D38" s="611">
        <v>11.6</v>
      </c>
      <c r="E38" s="611">
        <v>11.8</v>
      </c>
      <c r="F38" s="611">
        <v>11.8</v>
      </c>
      <c r="G38" s="610">
        <v>11.9</v>
      </c>
      <c r="H38" s="1392" t="s">
        <v>835</v>
      </c>
      <c r="I38" s="1391" t="s">
        <v>836</v>
      </c>
      <c r="J38" s="613" t="s">
        <v>835</v>
      </c>
      <c r="K38" s="1391" t="s">
        <v>833</v>
      </c>
    </row>
    <row r="39" spans="1:11" ht="10.5" customHeight="1" thickBot="1">
      <c r="A39" s="612" t="s">
        <v>255</v>
      </c>
      <c r="B39" s="611">
        <v>0.1</v>
      </c>
      <c r="C39" s="611">
        <v>0</v>
      </c>
      <c r="D39" s="611">
        <v>0</v>
      </c>
      <c r="E39" s="611">
        <v>0</v>
      </c>
      <c r="F39" s="611">
        <v>0</v>
      </c>
      <c r="G39" s="610">
        <v>0.1</v>
      </c>
      <c r="H39" s="1390"/>
      <c r="I39" s="1389"/>
      <c r="J39" s="1390"/>
      <c r="K39" s="1389"/>
    </row>
    <row r="40" spans="1:11" ht="10.5" customHeight="1" thickBot="1">
      <c r="A40" s="612"/>
      <c r="B40" s="623"/>
      <c r="C40" s="623"/>
      <c r="D40" s="623"/>
      <c r="E40" s="623"/>
      <c r="F40" s="623"/>
      <c r="G40" s="623"/>
      <c r="H40" s="622"/>
      <c r="I40" s="622"/>
      <c r="J40" s="622"/>
      <c r="K40" s="622"/>
    </row>
    <row r="41" spans="1:11" ht="15" customHeight="1">
      <c r="A41" s="1987" t="s">
        <v>1107</v>
      </c>
      <c r="B41" s="1987" t="s">
        <v>59</v>
      </c>
      <c r="C41" s="1987" t="s">
        <v>59</v>
      </c>
      <c r="D41" s="1987" t="s">
        <v>59</v>
      </c>
      <c r="E41" s="1987" t="s">
        <v>59</v>
      </c>
      <c r="F41" s="1987" t="s">
        <v>59</v>
      </c>
      <c r="G41" s="1993" t="s">
        <v>59</v>
      </c>
      <c r="H41" s="2004" t="s">
        <v>772</v>
      </c>
      <c r="I41" s="2005" t="s">
        <v>59</v>
      </c>
      <c r="J41" s="1996" t="s">
        <v>803</v>
      </c>
      <c r="K41" s="2005" t="s">
        <v>59</v>
      </c>
    </row>
    <row r="42" spans="1:11" ht="10.5" customHeight="1">
      <c r="A42" s="621"/>
      <c r="B42" s="621"/>
      <c r="C42" s="621"/>
      <c r="D42" s="621"/>
      <c r="E42" s="621"/>
      <c r="F42" s="621"/>
      <c r="G42" s="620"/>
      <c r="H42" s="1176"/>
      <c r="I42" s="1175"/>
      <c r="J42" s="1997"/>
      <c r="K42" s="2006" t="s">
        <v>59</v>
      </c>
    </row>
    <row r="43" spans="1:11" ht="10.5" customHeight="1" thickBot="1">
      <c r="A43" s="1161" t="s">
        <v>746</v>
      </c>
      <c r="B43" s="1160" t="s">
        <v>1324</v>
      </c>
      <c r="C43" s="1160" t="s">
        <v>1200</v>
      </c>
      <c r="D43" s="1160" t="s">
        <v>1053</v>
      </c>
      <c r="E43" s="1160" t="s">
        <v>976</v>
      </c>
      <c r="F43" s="1160" t="s">
        <v>752</v>
      </c>
      <c r="G43" s="619" t="s">
        <v>751</v>
      </c>
      <c r="H43" s="1159" t="s">
        <v>1323</v>
      </c>
      <c r="I43" s="1158" t="s">
        <v>1322</v>
      </c>
      <c r="J43" s="618" t="s">
        <v>1323</v>
      </c>
      <c r="K43" s="1158" t="s">
        <v>1322</v>
      </c>
    </row>
    <row r="44" spans="1:11" ht="9.75" customHeight="1">
      <c r="A44" s="617" t="s">
        <v>811</v>
      </c>
      <c r="B44" s="1671">
        <v>6.6</v>
      </c>
      <c r="C44" s="1671">
        <v>6.1</v>
      </c>
      <c r="D44" s="1671">
        <v>6</v>
      </c>
      <c r="E44" s="1671">
        <v>6</v>
      </c>
      <c r="F44" s="1671">
        <v>6.1</v>
      </c>
      <c r="G44" s="1670">
        <v>6.1</v>
      </c>
      <c r="H44" s="1669" t="s">
        <v>980</v>
      </c>
      <c r="I44" s="615" t="s">
        <v>980</v>
      </c>
      <c r="J44" s="616" t="s">
        <v>980</v>
      </c>
      <c r="K44" s="615" t="s">
        <v>980</v>
      </c>
    </row>
    <row r="45" spans="1:11" ht="10.5" customHeight="1">
      <c r="A45" s="612" t="s">
        <v>810</v>
      </c>
      <c r="B45" s="611">
        <v>9.6999999999999993</v>
      </c>
      <c r="C45" s="611">
        <v>8.9</v>
      </c>
      <c r="D45" s="611">
        <v>8.3000000000000007</v>
      </c>
      <c r="E45" s="611">
        <v>7.8</v>
      </c>
      <c r="F45" s="611">
        <v>7.8</v>
      </c>
      <c r="G45" s="610">
        <v>7.7</v>
      </c>
      <c r="H45" s="1154" t="s">
        <v>1058</v>
      </c>
      <c r="I45" s="1153" t="s">
        <v>832</v>
      </c>
      <c r="J45" s="614" t="s">
        <v>1058</v>
      </c>
      <c r="K45" s="1153" t="s">
        <v>832</v>
      </c>
    </row>
    <row r="46" spans="1:11" ht="10.5" customHeight="1">
      <c r="A46" s="612" t="s">
        <v>809</v>
      </c>
      <c r="B46" s="611">
        <v>6.7</v>
      </c>
      <c r="C46" s="611">
        <v>5.9</v>
      </c>
      <c r="D46" s="611">
        <v>6.7</v>
      </c>
      <c r="E46" s="611">
        <v>6.3</v>
      </c>
      <c r="F46" s="611">
        <v>6.8</v>
      </c>
      <c r="G46" s="610">
        <v>6.9</v>
      </c>
      <c r="H46" s="1154" t="s">
        <v>840</v>
      </c>
      <c r="I46" s="1153" t="s">
        <v>983</v>
      </c>
      <c r="J46" s="614" t="s">
        <v>979</v>
      </c>
      <c r="K46" s="1153" t="s">
        <v>977</v>
      </c>
    </row>
    <row r="47" spans="1:11" ht="10.5" customHeight="1">
      <c r="A47" s="612" t="s">
        <v>808</v>
      </c>
      <c r="B47" s="611">
        <v>11.4</v>
      </c>
      <c r="C47" s="611">
        <v>9.6</v>
      </c>
      <c r="D47" s="611">
        <v>9.3000000000000007</v>
      </c>
      <c r="E47" s="611">
        <v>8.9</v>
      </c>
      <c r="F47" s="611">
        <v>9.1</v>
      </c>
      <c r="G47" s="610">
        <v>9.4</v>
      </c>
      <c r="H47" s="1154" t="s">
        <v>1331</v>
      </c>
      <c r="I47" s="1153" t="s">
        <v>1060</v>
      </c>
      <c r="J47" s="614" t="s">
        <v>1058</v>
      </c>
      <c r="K47" s="1393" t="s">
        <v>831</v>
      </c>
    </row>
    <row r="48" spans="1:11" ht="10.5" customHeight="1">
      <c r="A48" s="612" t="s">
        <v>807</v>
      </c>
      <c r="B48" s="611">
        <v>12.1</v>
      </c>
      <c r="C48" s="611">
        <v>11</v>
      </c>
      <c r="D48" s="611">
        <v>11.4</v>
      </c>
      <c r="E48" s="611">
        <v>11.1</v>
      </c>
      <c r="F48" s="611">
        <v>11.3</v>
      </c>
      <c r="G48" s="610">
        <v>11</v>
      </c>
      <c r="H48" s="1392" t="s">
        <v>977</v>
      </c>
      <c r="I48" s="1391" t="s">
        <v>975</v>
      </c>
      <c r="J48" s="613" t="s">
        <v>832</v>
      </c>
      <c r="K48" s="1391" t="s">
        <v>977</v>
      </c>
    </row>
    <row r="49" spans="1:11" ht="10.5" customHeight="1" thickBot="1">
      <c r="A49" s="612" t="s">
        <v>255</v>
      </c>
      <c r="B49" s="611">
        <v>0</v>
      </c>
      <c r="C49" s="611">
        <v>0</v>
      </c>
      <c r="D49" s="611">
        <v>0</v>
      </c>
      <c r="E49" s="611">
        <v>0</v>
      </c>
      <c r="F49" s="611">
        <v>0</v>
      </c>
      <c r="G49" s="610">
        <v>0</v>
      </c>
      <c r="H49" s="1390"/>
      <c r="I49" s="1389"/>
      <c r="J49" s="1390"/>
      <c r="K49" s="1389"/>
    </row>
  </sheetData>
  <mergeCells count="20">
    <mergeCell ref="J12:K12"/>
    <mergeCell ref="A21:G21"/>
    <mergeCell ref="H21:I21"/>
    <mergeCell ref="J21:K21"/>
    <mergeCell ref="J22:K22"/>
    <mergeCell ref="J42:K42"/>
    <mergeCell ref="A31:G31"/>
    <mergeCell ref="H31:I31"/>
    <mergeCell ref="J31:K31"/>
    <mergeCell ref="J32:K32"/>
    <mergeCell ref="A41:G41"/>
    <mergeCell ref="H41:I41"/>
    <mergeCell ref="J41:K41"/>
    <mergeCell ref="A1:G1"/>
    <mergeCell ref="H1:I1"/>
    <mergeCell ref="J1:K1"/>
    <mergeCell ref="J2:K2"/>
    <mergeCell ref="A11:G11"/>
    <mergeCell ref="H11:I11"/>
    <mergeCell ref="J11:K11"/>
  </mergeCells>
  <pageMargins left="0.70866141732283472" right="0.70866141732283472" top="0.74803149606299213" bottom="0.74803149606299213" header="0.31496062992125984" footer="0.31496062992125984"/>
  <pageSetup paperSize="9" scale="70" orientation="portrait" r:id="rId1"/>
  <ignoredErrors>
    <ignoredError sqref="H4:K38 J39:K49 H39:I49 A50:I50 A40:G48 F26 A49 A39:B39"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06907E-690B-4648-825D-02A1E3865E90}">
  <dimension ref="A1:G38"/>
  <sheetViews>
    <sheetView zoomScaleNormal="100" workbookViewId="0">
      <selection activeCell="J25" sqref="J25"/>
    </sheetView>
  </sheetViews>
  <sheetFormatPr defaultRowHeight="13.2"/>
  <cols>
    <col min="1" max="1" width="31.5546875" style="238" customWidth="1"/>
    <col min="2" max="7" width="7.5546875" style="238" customWidth="1"/>
    <col min="8" max="16384" width="8.88671875" style="238"/>
  </cols>
  <sheetData>
    <row r="1" spans="1:7" ht="12.75" customHeight="1">
      <c r="A1" s="1987" t="s">
        <v>1613</v>
      </c>
      <c r="B1" s="1987" t="s">
        <v>59</v>
      </c>
      <c r="C1" s="1987" t="s">
        <v>59</v>
      </c>
      <c r="D1" s="1987" t="s">
        <v>59</v>
      </c>
      <c r="E1" s="1987" t="s">
        <v>59</v>
      </c>
      <c r="F1" s="1987" t="s">
        <v>59</v>
      </c>
      <c r="G1" s="1987" t="s">
        <v>59</v>
      </c>
    </row>
    <row r="2" spans="1:7" ht="12.75" customHeight="1">
      <c r="A2" s="2007" t="s">
        <v>992</v>
      </c>
      <c r="B2" s="2007" t="s">
        <v>59</v>
      </c>
      <c r="C2" s="2007" t="s">
        <v>59</v>
      </c>
      <c r="D2" s="2007" t="s">
        <v>59</v>
      </c>
      <c r="E2" s="2007" t="s">
        <v>59</v>
      </c>
      <c r="F2" s="2007" t="s">
        <v>59</v>
      </c>
      <c r="G2" s="2007" t="s">
        <v>59</v>
      </c>
    </row>
    <row r="3" spans="1:7" ht="12.75" customHeight="1">
      <c r="A3" s="2007" t="s">
        <v>1332</v>
      </c>
      <c r="B3" s="2007" t="s">
        <v>59</v>
      </c>
      <c r="C3" s="2007" t="s">
        <v>59</v>
      </c>
      <c r="D3" s="2007" t="s">
        <v>59</v>
      </c>
      <c r="E3" s="2007" t="s">
        <v>59</v>
      </c>
      <c r="F3" s="2007" t="s">
        <v>59</v>
      </c>
      <c r="G3" s="2007" t="s">
        <v>59</v>
      </c>
    </row>
    <row r="4" spans="1:7" ht="10.5" customHeight="1">
      <c r="A4" s="621"/>
      <c r="B4" s="621"/>
      <c r="C4" s="621"/>
      <c r="D4" s="621"/>
      <c r="E4" s="621"/>
      <c r="F4" s="621"/>
      <c r="G4" s="621"/>
    </row>
    <row r="5" spans="1:7" ht="10.5" customHeight="1" thickBot="1">
      <c r="A5" s="1401" t="s">
        <v>725</v>
      </c>
      <c r="B5" s="1400" t="s">
        <v>1324</v>
      </c>
      <c r="C5" s="1400" t="s">
        <v>1200</v>
      </c>
      <c r="D5" s="1400" t="s">
        <v>1053</v>
      </c>
      <c r="E5" s="1400" t="s">
        <v>976</v>
      </c>
      <c r="F5" s="1400" t="s">
        <v>752</v>
      </c>
      <c r="G5" s="1400" t="s">
        <v>751</v>
      </c>
    </row>
    <row r="6" spans="1:7" ht="10.5" customHeight="1">
      <c r="A6" s="617" t="s">
        <v>771</v>
      </c>
      <c r="B6" s="626">
        <v>103.32</v>
      </c>
      <c r="C6" s="626">
        <v>102.81</v>
      </c>
      <c r="D6" s="626">
        <v>102</v>
      </c>
      <c r="E6" s="626">
        <v>102.93</v>
      </c>
      <c r="F6" s="626">
        <v>102.36</v>
      </c>
      <c r="G6" s="626">
        <v>99.76</v>
      </c>
    </row>
    <row r="7" spans="1:7" ht="10.5" customHeight="1">
      <c r="A7" s="612" t="s">
        <v>770</v>
      </c>
      <c r="B7" s="623">
        <v>24.87</v>
      </c>
      <c r="C7" s="623">
        <v>27.1</v>
      </c>
      <c r="D7" s="623">
        <v>26.9</v>
      </c>
      <c r="E7" s="623">
        <v>25.76</v>
      </c>
      <c r="F7" s="623">
        <v>27.75</v>
      </c>
      <c r="G7" s="623">
        <v>27.29</v>
      </c>
    </row>
    <row r="8" spans="1:7" ht="10.5" customHeight="1">
      <c r="A8" s="612" t="s">
        <v>769</v>
      </c>
      <c r="B8" s="623" t="s">
        <v>246</v>
      </c>
      <c r="C8" s="623" t="s">
        <v>246</v>
      </c>
      <c r="D8" s="623" t="s">
        <v>246</v>
      </c>
      <c r="E8" s="623" t="s">
        <v>246</v>
      </c>
      <c r="F8" s="623" t="s">
        <v>246</v>
      </c>
      <c r="G8" s="623" t="s">
        <v>246</v>
      </c>
    </row>
    <row r="9" spans="1:7" ht="10.5" customHeight="1" thickBot="1">
      <c r="A9" s="1399" t="s">
        <v>768</v>
      </c>
      <c r="B9" s="1407">
        <v>5.07</v>
      </c>
      <c r="C9" s="1407">
        <v>5.99</v>
      </c>
      <c r="D9" s="1407">
        <v>8.0399999999999991</v>
      </c>
      <c r="E9" s="1407">
        <v>4.62</v>
      </c>
      <c r="F9" s="1407">
        <v>4.95</v>
      </c>
      <c r="G9" s="1407">
        <v>7.7</v>
      </c>
    </row>
    <row r="10" spans="1:7" ht="10.5" customHeight="1">
      <c r="A10" s="464" t="s">
        <v>767</v>
      </c>
      <c r="B10" s="510">
        <v>133.26</v>
      </c>
      <c r="C10" s="510">
        <v>135.9</v>
      </c>
      <c r="D10" s="510">
        <v>136.94</v>
      </c>
      <c r="E10" s="510">
        <v>133.30000000000001</v>
      </c>
      <c r="F10" s="510">
        <v>135.06</v>
      </c>
      <c r="G10" s="510">
        <v>134.74</v>
      </c>
    </row>
    <row r="11" spans="1:7" ht="10.5" customHeight="1">
      <c r="A11" s="612" t="s">
        <v>764</v>
      </c>
      <c r="B11" s="623">
        <v>-111.67</v>
      </c>
      <c r="C11" s="623">
        <v>2.23</v>
      </c>
      <c r="D11" s="623">
        <v>-7.72</v>
      </c>
      <c r="E11" s="623">
        <v>-14.64</v>
      </c>
      <c r="F11" s="623">
        <v>-14.81</v>
      </c>
      <c r="G11" s="623">
        <v>-45.48</v>
      </c>
    </row>
    <row r="12" spans="1:7" ht="10.5" customHeight="1">
      <c r="A12" s="1124"/>
      <c r="B12" s="1124"/>
      <c r="C12" s="1151"/>
      <c r="D12" s="1151"/>
      <c r="E12" s="1151"/>
      <c r="F12" s="1151"/>
      <c r="G12" s="1151"/>
    </row>
    <row r="13" spans="1:7" ht="10.5" customHeight="1">
      <c r="A13" s="612" t="s">
        <v>805</v>
      </c>
      <c r="B13" s="623">
        <v>1726.98</v>
      </c>
      <c r="C13" s="623">
        <v>1724.04</v>
      </c>
      <c r="D13" s="623">
        <v>1770.14</v>
      </c>
      <c r="E13" s="623">
        <v>1668.49</v>
      </c>
      <c r="F13" s="623">
        <v>1673.4</v>
      </c>
      <c r="G13" s="623">
        <v>1610.17</v>
      </c>
    </row>
    <row r="14" spans="1:7" ht="10.5" customHeight="1">
      <c r="A14" s="1130" t="s">
        <v>759</v>
      </c>
      <c r="B14" s="623">
        <v>11831.95</v>
      </c>
      <c r="C14" s="623">
        <v>11554.68</v>
      </c>
      <c r="D14" s="623">
        <v>10988.41</v>
      </c>
      <c r="E14" s="623">
        <v>10988.61</v>
      </c>
      <c r="F14" s="623">
        <v>11005.21</v>
      </c>
      <c r="G14" s="623">
        <v>10734.64</v>
      </c>
    </row>
    <row r="15" spans="1:7" ht="10.5" customHeight="1">
      <c r="A15" s="612" t="s">
        <v>758</v>
      </c>
      <c r="B15" s="623">
        <v>1096.1099999999999</v>
      </c>
      <c r="C15" s="623">
        <v>1075.1400000000001</v>
      </c>
      <c r="D15" s="623">
        <v>1093.3399999999999</v>
      </c>
      <c r="E15" s="623">
        <v>1080.81</v>
      </c>
      <c r="F15" s="623">
        <v>1066.6500000000001</v>
      </c>
      <c r="G15" s="623">
        <v>1034.3900000000001</v>
      </c>
    </row>
    <row r="16" spans="1:7" ht="12.75" customHeight="1">
      <c r="A16" s="612"/>
      <c r="B16" s="612"/>
      <c r="C16" s="623"/>
      <c r="D16" s="623"/>
      <c r="E16" s="623"/>
      <c r="F16" s="623"/>
      <c r="G16" s="623"/>
    </row>
    <row r="17" spans="1:7" ht="10.5" customHeight="1">
      <c r="A17" s="612"/>
      <c r="B17" s="612"/>
      <c r="C17" s="623"/>
      <c r="D17" s="623"/>
      <c r="E17" s="623"/>
      <c r="F17" s="623"/>
      <c r="G17" s="623"/>
    </row>
    <row r="18" spans="1:7" ht="15" customHeight="1">
      <c r="A18" s="1987" t="s">
        <v>826</v>
      </c>
      <c r="B18" s="1987" t="s">
        <v>59</v>
      </c>
      <c r="C18" s="1987" t="s">
        <v>59</v>
      </c>
      <c r="D18" s="1987" t="s">
        <v>59</v>
      </c>
      <c r="E18" s="1127"/>
      <c r="F18" s="1127"/>
      <c r="G18" s="1127"/>
    </row>
    <row r="19" spans="1:7" ht="7.5" customHeight="1">
      <c r="A19" s="1626"/>
      <c r="B19" s="1626"/>
      <c r="C19" s="1626"/>
      <c r="D19" s="1626"/>
      <c r="E19" s="1127"/>
      <c r="F19" s="1127"/>
      <c r="G19" s="1127"/>
    </row>
    <row r="20" spans="1:7" ht="10.5" customHeight="1" thickBot="1">
      <c r="A20" s="1401" t="s">
        <v>746</v>
      </c>
      <c r="B20" s="1400" t="s">
        <v>1324</v>
      </c>
      <c r="C20" s="1400" t="s">
        <v>1200</v>
      </c>
      <c r="D20" s="1400" t="s">
        <v>1053</v>
      </c>
      <c r="E20" s="1400" t="s">
        <v>976</v>
      </c>
      <c r="F20" s="1400" t="s">
        <v>752</v>
      </c>
      <c r="G20" s="1400" t="s">
        <v>751</v>
      </c>
    </row>
    <row r="21" spans="1:7" ht="10.5" customHeight="1">
      <c r="A21" s="1125" t="s">
        <v>825</v>
      </c>
      <c r="B21" s="1150">
        <v>11.82</v>
      </c>
      <c r="C21" s="1150">
        <v>11.33</v>
      </c>
      <c r="D21" s="1150">
        <v>12.12</v>
      </c>
      <c r="E21" s="1150">
        <v>10.92</v>
      </c>
      <c r="F21" s="1150">
        <v>10.92</v>
      </c>
      <c r="G21" s="1150">
        <v>10.84</v>
      </c>
    </row>
    <row r="22" spans="1:7" ht="10.5" customHeight="1">
      <c r="A22" s="1143" t="s">
        <v>824</v>
      </c>
      <c r="B22" s="1149">
        <v>2.81</v>
      </c>
      <c r="C22" s="1148">
        <v>2.78</v>
      </c>
      <c r="D22" s="1147">
        <v>2.94</v>
      </c>
      <c r="E22" s="1147">
        <v>2.68</v>
      </c>
      <c r="F22" s="1147">
        <v>2.74</v>
      </c>
      <c r="G22" s="1147">
        <v>2.76</v>
      </c>
    </row>
    <row r="23" spans="1:7" ht="10.5" customHeight="1" thickBot="1">
      <c r="A23" s="1399" t="s">
        <v>823</v>
      </c>
      <c r="B23" s="1582">
        <v>2.2000000000000002</v>
      </c>
      <c r="C23" s="1406">
        <v>2.27</v>
      </c>
      <c r="D23" s="1405">
        <v>2.37</v>
      </c>
      <c r="E23" s="1405">
        <v>2.42</v>
      </c>
      <c r="F23" s="1405">
        <v>2.39</v>
      </c>
      <c r="G23" s="1405">
        <v>2.38</v>
      </c>
    </row>
    <row r="24" spans="1:7" ht="10.5" customHeight="1">
      <c r="A24" s="464" t="s">
        <v>814</v>
      </c>
      <c r="B24" s="1404">
        <v>16.829999999999998</v>
      </c>
      <c r="C24" s="1403">
        <v>16.38</v>
      </c>
      <c r="D24" s="1402">
        <v>17.43</v>
      </c>
      <c r="E24" s="1402">
        <v>16.02</v>
      </c>
      <c r="F24" s="1402">
        <v>16.059999999999999</v>
      </c>
      <c r="G24" s="1402">
        <v>15.98</v>
      </c>
    </row>
    <row r="25" spans="1:7" ht="10.5" customHeight="1">
      <c r="A25" s="1124"/>
      <c r="B25" s="1132"/>
      <c r="C25" s="1123"/>
      <c r="D25" s="1123"/>
      <c r="E25" s="1123"/>
      <c r="F25" s="1123"/>
      <c r="G25" s="1123"/>
    </row>
    <row r="26" spans="1:7" ht="10.5" customHeight="1">
      <c r="A26" s="1124"/>
      <c r="B26" s="1132"/>
      <c r="C26" s="1123"/>
      <c r="D26" s="1123"/>
      <c r="E26" s="1123"/>
      <c r="F26" s="1123"/>
      <c r="G26" s="1123"/>
    </row>
    <row r="27" spans="1:7" ht="12" customHeight="1">
      <c r="A27" s="1987" t="s">
        <v>822</v>
      </c>
      <c r="B27" s="1987" t="s">
        <v>59</v>
      </c>
      <c r="C27" s="1987" t="s">
        <v>59</v>
      </c>
      <c r="D27" s="1987" t="s">
        <v>59</v>
      </c>
      <c r="E27" s="1123"/>
      <c r="F27" s="1123"/>
      <c r="G27" s="1123"/>
    </row>
    <row r="28" spans="1:7" ht="12" customHeight="1">
      <c r="A28" s="1626"/>
      <c r="B28" s="1626"/>
      <c r="C28" s="1626"/>
      <c r="D28" s="1626"/>
      <c r="E28" s="1123"/>
      <c r="F28" s="1123"/>
      <c r="G28" s="1123"/>
    </row>
    <row r="29" spans="1:7" ht="10.5" customHeight="1" thickBot="1">
      <c r="A29" s="1401" t="s">
        <v>725</v>
      </c>
      <c r="B29" s="1400" t="s">
        <v>1324</v>
      </c>
      <c r="C29" s="1400" t="s">
        <v>1200</v>
      </c>
      <c r="D29" s="1400" t="s">
        <v>1053</v>
      </c>
      <c r="E29" s="1400" t="s">
        <v>976</v>
      </c>
      <c r="F29" s="1400" t="s">
        <v>752</v>
      </c>
      <c r="G29" s="1400" t="s">
        <v>751</v>
      </c>
    </row>
    <row r="30" spans="1:7" ht="10.5" customHeight="1">
      <c r="A30" s="1125" t="s">
        <v>821</v>
      </c>
      <c r="B30" s="1144"/>
      <c r="C30" s="1144"/>
      <c r="D30" s="1144"/>
      <c r="E30" s="1144"/>
      <c r="F30" s="1144"/>
      <c r="G30" s="1144"/>
    </row>
    <row r="31" spans="1:7" ht="10.5" customHeight="1">
      <c r="A31" s="1143" t="s">
        <v>820</v>
      </c>
      <c r="B31" s="1142">
        <v>330.99</v>
      </c>
      <c r="C31" s="1142">
        <v>272.83</v>
      </c>
      <c r="D31" s="1142">
        <v>354.39</v>
      </c>
      <c r="E31" s="1142">
        <v>340.74</v>
      </c>
      <c r="F31" s="1142">
        <v>382.2</v>
      </c>
      <c r="G31" s="1142">
        <v>301.04000000000002</v>
      </c>
    </row>
    <row r="32" spans="1:7" ht="10.5" customHeight="1">
      <c r="A32" s="1143" t="s">
        <v>819</v>
      </c>
      <c r="B32" s="1142">
        <v>603.07000000000005</v>
      </c>
      <c r="C32" s="1142">
        <v>522.71</v>
      </c>
      <c r="D32" s="1142">
        <v>486.43</v>
      </c>
      <c r="E32" s="1142">
        <v>425.86</v>
      </c>
      <c r="F32" s="1142">
        <v>470.47</v>
      </c>
      <c r="G32" s="1142">
        <v>445.74</v>
      </c>
    </row>
    <row r="33" spans="1:7" ht="10.5" customHeight="1">
      <c r="A33" s="1143" t="s">
        <v>818</v>
      </c>
      <c r="B33" s="1142">
        <v>360.2</v>
      </c>
      <c r="C33" s="1142">
        <v>425.23</v>
      </c>
      <c r="D33" s="1142">
        <v>489.49</v>
      </c>
      <c r="E33" s="1142">
        <v>489.19</v>
      </c>
      <c r="F33" s="1142">
        <v>488.71</v>
      </c>
      <c r="G33" s="1142">
        <v>418.41</v>
      </c>
    </row>
    <row r="34" spans="1:7" ht="10.5" customHeight="1">
      <c r="A34" s="1143" t="s">
        <v>817</v>
      </c>
      <c r="B34" s="1142"/>
      <c r="C34" s="1142"/>
      <c r="D34" s="1142"/>
      <c r="E34" s="1142"/>
      <c r="F34" s="1142"/>
      <c r="G34" s="1142"/>
    </row>
    <row r="35" spans="1:7" ht="10.5" customHeight="1">
      <c r="A35" s="1143" t="s">
        <v>816</v>
      </c>
      <c r="B35" s="1142">
        <v>642.82000000000005</v>
      </c>
      <c r="C35" s="1142">
        <v>787.63</v>
      </c>
      <c r="D35" s="1142">
        <v>759.46</v>
      </c>
      <c r="E35" s="1142">
        <v>582.54</v>
      </c>
      <c r="F35" s="1142">
        <v>549.07000000000005</v>
      </c>
      <c r="G35" s="1142">
        <v>543.79</v>
      </c>
    </row>
    <row r="36" spans="1:7" ht="10.5" customHeight="1" thickBot="1">
      <c r="A36" s="1399" t="s">
        <v>815</v>
      </c>
      <c r="B36" s="1398">
        <v>380.52</v>
      </c>
      <c r="C36" s="1397">
        <v>513.36</v>
      </c>
      <c r="D36" s="1396">
        <v>604.08000000000004</v>
      </c>
      <c r="E36" s="1396">
        <v>573.09</v>
      </c>
      <c r="F36" s="1396">
        <v>594.39</v>
      </c>
      <c r="G36" s="1396">
        <v>546.04999999999995</v>
      </c>
    </row>
    <row r="37" spans="1:7" ht="10.5" customHeight="1">
      <c r="A37" s="464" t="s">
        <v>814</v>
      </c>
      <c r="B37" s="1395">
        <v>2317.6</v>
      </c>
      <c r="C37" s="1394">
        <v>2521.77</v>
      </c>
      <c r="D37" s="1394">
        <v>2693.84</v>
      </c>
      <c r="E37" s="1394">
        <v>2411.4299999999998</v>
      </c>
      <c r="F37" s="1394">
        <v>2484.85</v>
      </c>
      <c r="G37" s="1394">
        <v>2255.02</v>
      </c>
    </row>
    <row r="38" spans="1:7" ht="10.5" customHeight="1">
      <c r="A38" s="1985"/>
      <c r="B38" s="1985" t="s">
        <v>59</v>
      </c>
      <c r="C38" s="1985" t="s">
        <v>59</v>
      </c>
      <c r="D38" s="1985" t="s">
        <v>59</v>
      </c>
      <c r="E38" s="1985" t="s">
        <v>59</v>
      </c>
      <c r="F38" s="1985" t="s">
        <v>59</v>
      </c>
      <c r="G38" s="1985" t="s">
        <v>59</v>
      </c>
    </row>
  </sheetData>
  <mergeCells count="6">
    <mergeCell ref="A38:G38"/>
    <mergeCell ref="A1:G1"/>
    <mergeCell ref="A2:G2"/>
    <mergeCell ref="A3:G3"/>
    <mergeCell ref="A18:D18"/>
    <mergeCell ref="A27:D27"/>
  </mergeCells>
  <pageMargins left="0.70866141732283472" right="0.70866141732283472" top="0.74803149606299213" bottom="0.74803149606299213" header="0.31496062992125984" footer="0.31496062992125984"/>
  <pageSetup paperSize="9" scale="70" orientation="portrait" r:id="rId1"/>
  <ignoredErrors>
    <ignoredError sqref="A8:G20"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41FED-E1BE-434C-8D9C-B00E764DDD1C}">
  <sheetPr codeName="Sheet20">
    <tabColor theme="5"/>
  </sheetPr>
  <dimension ref="F3:G3"/>
  <sheetViews>
    <sheetView view="pageBreakPreview" topLeftCell="G40" zoomScale="80" zoomScaleNormal="100" zoomScaleSheetLayoutView="80" zoomScalePageLayoutView="80" workbookViewId="0">
      <selection activeCell="AB94" sqref="AB94"/>
    </sheetView>
  </sheetViews>
  <sheetFormatPr defaultColWidth="9.109375" defaultRowHeight="14.4"/>
  <cols>
    <col min="1" max="4" width="9.109375" style="1"/>
    <col min="5" max="5" width="3.5546875" style="1" customWidth="1"/>
    <col min="6" max="16384" width="9.109375" style="1"/>
  </cols>
  <sheetData>
    <row r="3" spans="6:7" ht="35.4">
      <c r="F3" s="32"/>
      <c r="G3" s="32"/>
    </row>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42299-7C49-4B76-9453-8BC4D18C2BD9}">
  <dimension ref="A1:I66"/>
  <sheetViews>
    <sheetView topLeftCell="A52" zoomScaleNormal="100" workbookViewId="0">
      <selection activeCell="B42" sqref="B42:G46"/>
    </sheetView>
  </sheetViews>
  <sheetFormatPr defaultRowHeight="13.2"/>
  <cols>
    <col min="1" max="1" width="36.5546875" style="238" customWidth="1"/>
    <col min="2" max="7" width="6.109375" style="238" customWidth="1"/>
    <col min="8" max="9" width="7.88671875" style="238" customWidth="1"/>
    <col min="10" max="16384" width="8.88671875" style="238"/>
  </cols>
  <sheetData>
    <row r="1" spans="1:9" ht="12.75" customHeight="1">
      <c r="A1" s="1987" t="s">
        <v>1614</v>
      </c>
      <c r="B1" s="1987" t="s">
        <v>59</v>
      </c>
      <c r="C1" s="1987" t="s">
        <v>59</v>
      </c>
      <c r="D1" s="1987" t="s">
        <v>59</v>
      </c>
      <c r="E1" s="1127"/>
      <c r="F1" s="1127"/>
      <c r="G1" s="1126"/>
      <c r="H1" s="2008" t="s">
        <v>772</v>
      </c>
      <c r="I1" s="2009" t="s">
        <v>59</v>
      </c>
    </row>
    <row r="2" spans="1:9" ht="10.5" customHeight="1">
      <c r="A2" s="621"/>
      <c r="B2" s="621"/>
      <c r="C2" s="621"/>
      <c r="D2" s="621"/>
      <c r="E2" s="621"/>
      <c r="F2" s="621"/>
      <c r="G2" s="620"/>
      <c r="H2" s="1415"/>
      <c r="I2" s="1414"/>
    </row>
    <row r="3" spans="1:9" ht="10.5" customHeight="1" thickBot="1">
      <c r="A3" s="1411" t="s">
        <v>725</v>
      </c>
      <c r="B3" s="1410" t="s">
        <v>1324</v>
      </c>
      <c r="C3" s="1410" t="s">
        <v>1200</v>
      </c>
      <c r="D3" s="1410" t="s">
        <v>1053</v>
      </c>
      <c r="E3" s="1410" t="s">
        <v>976</v>
      </c>
      <c r="F3" s="1410" t="s">
        <v>752</v>
      </c>
      <c r="G3" s="619" t="s">
        <v>751</v>
      </c>
      <c r="H3" s="1409" t="s">
        <v>1323</v>
      </c>
      <c r="I3" s="1408" t="s">
        <v>1322</v>
      </c>
    </row>
    <row r="4" spans="1:9" ht="10.5" customHeight="1">
      <c r="A4" s="617" t="s">
        <v>771</v>
      </c>
      <c r="B4" s="626">
        <v>211</v>
      </c>
      <c r="C4" s="626">
        <v>217</v>
      </c>
      <c r="D4" s="626">
        <v>218</v>
      </c>
      <c r="E4" s="626">
        <v>212</v>
      </c>
      <c r="F4" s="626">
        <v>208</v>
      </c>
      <c r="G4" s="625">
        <v>214</v>
      </c>
      <c r="H4" s="616" t="s">
        <v>836</v>
      </c>
      <c r="I4" s="615" t="s">
        <v>842</v>
      </c>
    </row>
    <row r="5" spans="1:9" ht="10.5" customHeight="1">
      <c r="A5" s="612" t="s">
        <v>770</v>
      </c>
      <c r="B5" s="623">
        <v>98</v>
      </c>
      <c r="C5" s="623">
        <v>121</v>
      </c>
      <c r="D5" s="623">
        <v>100</v>
      </c>
      <c r="E5" s="623">
        <v>104</v>
      </c>
      <c r="F5" s="623">
        <v>126</v>
      </c>
      <c r="G5" s="624">
        <v>104</v>
      </c>
      <c r="H5" s="1674" t="s">
        <v>1207</v>
      </c>
      <c r="I5" s="1412" t="s">
        <v>1317</v>
      </c>
    </row>
    <row r="6" spans="1:9" ht="10.5" customHeight="1">
      <c r="A6" s="612" t="s">
        <v>769</v>
      </c>
      <c r="B6" s="623">
        <v>156</v>
      </c>
      <c r="C6" s="623">
        <v>67</v>
      </c>
      <c r="D6" s="623">
        <v>96</v>
      </c>
      <c r="E6" s="623">
        <v>81</v>
      </c>
      <c r="F6" s="623">
        <v>57</v>
      </c>
      <c r="G6" s="624">
        <v>77</v>
      </c>
      <c r="H6" s="1674" t="s">
        <v>1059</v>
      </c>
      <c r="I6" s="1412" t="s">
        <v>1059</v>
      </c>
    </row>
    <row r="7" spans="1:9" ht="10.5" customHeight="1">
      <c r="A7" s="612" t="s">
        <v>768</v>
      </c>
      <c r="B7" s="623" t="s">
        <v>246</v>
      </c>
      <c r="C7" s="623" t="s">
        <v>246</v>
      </c>
      <c r="D7" s="623" t="s">
        <v>246</v>
      </c>
      <c r="E7" s="623" t="s">
        <v>246</v>
      </c>
      <c r="F7" s="623">
        <v>1</v>
      </c>
      <c r="G7" s="624" t="s">
        <v>246</v>
      </c>
      <c r="H7" s="1674"/>
      <c r="I7" s="1412"/>
    </row>
    <row r="8" spans="1:9" ht="10.5" customHeight="1">
      <c r="A8" s="1122" t="s">
        <v>767</v>
      </c>
      <c r="B8" s="1174">
        <v>465</v>
      </c>
      <c r="C8" s="1174">
        <v>405</v>
      </c>
      <c r="D8" s="1174">
        <v>414</v>
      </c>
      <c r="E8" s="1174">
        <v>397</v>
      </c>
      <c r="F8" s="1174">
        <v>392</v>
      </c>
      <c r="G8" s="1217">
        <v>395</v>
      </c>
      <c r="H8" s="1679" t="s">
        <v>1060</v>
      </c>
      <c r="I8" s="1678" t="s">
        <v>985</v>
      </c>
    </row>
    <row r="9" spans="1:9" ht="10.5" customHeight="1">
      <c r="A9" s="1122" t="s">
        <v>766</v>
      </c>
      <c r="B9" s="1174">
        <v>-196</v>
      </c>
      <c r="C9" s="1174">
        <v>-268</v>
      </c>
      <c r="D9" s="1174">
        <v>-196</v>
      </c>
      <c r="E9" s="1174">
        <v>-204</v>
      </c>
      <c r="F9" s="1174">
        <v>-229</v>
      </c>
      <c r="G9" s="1217">
        <v>-302</v>
      </c>
      <c r="H9" s="1679" t="s">
        <v>991</v>
      </c>
      <c r="I9" s="1678" t="s">
        <v>1208</v>
      </c>
    </row>
    <row r="10" spans="1:9" ht="10.5" customHeight="1">
      <c r="A10" s="1122" t="s">
        <v>765</v>
      </c>
      <c r="B10" s="1174">
        <v>269</v>
      </c>
      <c r="C10" s="1174">
        <v>137</v>
      </c>
      <c r="D10" s="1174">
        <v>218</v>
      </c>
      <c r="E10" s="1174">
        <v>193</v>
      </c>
      <c r="F10" s="1174">
        <v>163</v>
      </c>
      <c r="G10" s="1217">
        <v>93</v>
      </c>
      <c r="H10" s="1679" t="s">
        <v>1338</v>
      </c>
      <c r="I10" s="1678" t="s">
        <v>1337</v>
      </c>
    </row>
    <row r="11" spans="1:9" ht="10.5" customHeight="1">
      <c r="A11" s="612" t="s">
        <v>764</v>
      </c>
      <c r="B11" s="623">
        <v>-229</v>
      </c>
      <c r="C11" s="623">
        <v>-52</v>
      </c>
      <c r="D11" s="623">
        <v>-45</v>
      </c>
      <c r="E11" s="623">
        <v>-237</v>
      </c>
      <c r="F11" s="623">
        <v>-12</v>
      </c>
      <c r="G11" s="624">
        <v>44</v>
      </c>
      <c r="H11" s="1674"/>
      <c r="I11" s="1412"/>
    </row>
    <row r="12" spans="1:9" ht="10.5" customHeight="1">
      <c r="A12" s="1122" t="s">
        <v>763</v>
      </c>
      <c r="B12" s="1174">
        <v>40</v>
      </c>
      <c r="C12" s="1174">
        <v>85</v>
      </c>
      <c r="D12" s="1174">
        <v>173</v>
      </c>
      <c r="E12" s="1174">
        <v>-44</v>
      </c>
      <c r="F12" s="1174">
        <v>151</v>
      </c>
      <c r="G12" s="1217">
        <v>137</v>
      </c>
      <c r="H12" s="1679" t="s">
        <v>1336</v>
      </c>
      <c r="I12" s="1678" t="s">
        <v>1315</v>
      </c>
    </row>
    <row r="13" spans="1:9" ht="10.5" customHeight="1">
      <c r="A13" s="1124"/>
      <c r="B13" s="1124"/>
      <c r="C13" s="1151"/>
      <c r="D13" s="1151"/>
      <c r="E13" s="1151"/>
      <c r="F13" s="1151"/>
      <c r="G13" s="1429"/>
      <c r="H13" s="1677"/>
      <c r="I13" s="1676"/>
    </row>
    <row r="14" spans="1:9" ht="10.5" customHeight="1">
      <c r="A14" s="612" t="s">
        <v>762</v>
      </c>
      <c r="B14" s="623">
        <v>42</v>
      </c>
      <c r="C14" s="623">
        <v>66</v>
      </c>
      <c r="D14" s="623">
        <v>47</v>
      </c>
      <c r="E14" s="623">
        <v>51</v>
      </c>
      <c r="F14" s="623">
        <v>58</v>
      </c>
      <c r="G14" s="624">
        <v>76</v>
      </c>
      <c r="H14" s="1674"/>
      <c r="I14" s="1412"/>
    </row>
    <row r="15" spans="1:9" ht="10.5" customHeight="1">
      <c r="A15" s="612" t="s">
        <v>1054</v>
      </c>
      <c r="B15" s="623">
        <v>44</v>
      </c>
      <c r="C15" s="623">
        <v>53</v>
      </c>
      <c r="D15" s="623">
        <v>52</v>
      </c>
      <c r="E15" s="623">
        <v>56</v>
      </c>
      <c r="F15" s="623">
        <v>63</v>
      </c>
      <c r="G15" s="624">
        <v>63</v>
      </c>
      <c r="H15" s="1674"/>
      <c r="I15" s="1412"/>
    </row>
    <row r="16" spans="1:9" ht="10.5" customHeight="1">
      <c r="A16" s="612" t="s">
        <v>806</v>
      </c>
      <c r="B16" s="623">
        <v>1.6</v>
      </c>
      <c r="C16" s="623">
        <v>3.4</v>
      </c>
      <c r="D16" s="623">
        <v>6.8</v>
      </c>
      <c r="E16" s="623">
        <v>-1.7</v>
      </c>
      <c r="F16" s="623">
        <v>5.7</v>
      </c>
      <c r="G16" s="624">
        <v>5.2</v>
      </c>
      <c r="H16" s="1674"/>
      <c r="I16" s="1412"/>
    </row>
    <row r="17" spans="1:9" ht="10.5" customHeight="1">
      <c r="A17" s="612" t="s">
        <v>1082</v>
      </c>
      <c r="B17" s="623">
        <v>1.2</v>
      </c>
      <c r="C17" s="623">
        <v>5.8</v>
      </c>
      <c r="D17" s="623">
        <v>6.1</v>
      </c>
      <c r="E17" s="623">
        <v>-2.2999999999999998</v>
      </c>
      <c r="F17" s="623">
        <v>5</v>
      </c>
      <c r="G17" s="624">
        <v>7.2</v>
      </c>
      <c r="H17" s="1674"/>
      <c r="I17" s="1412"/>
    </row>
    <row r="18" spans="1:9" ht="10.5" customHeight="1">
      <c r="A18" s="612" t="s">
        <v>805</v>
      </c>
      <c r="B18" s="623">
        <v>7207</v>
      </c>
      <c r="C18" s="623">
        <v>7809</v>
      </c>
      <c r="D18" s="623">
        <v>7418</v>
      </c>
      <c r="E18" s="623">
        <v>7852</v>
      </c>
      <c r="F18" s="623">
        <v>8082</v>
      </c>
      <c r="G18" s="624">
        <v>8309</v>
      </c>
      <c r="H18" s="1674" t="s">
        <v>827</v>
      </c>
      <c r="I18" s="1412" t="s">
        <v>1201</v>
      </c>
    </row>
    <row r="19" spans="1:9" ht="10.5" customHeight="1">
      <c r="A19" s="1130" t="s">
        <v>759</v>
      </c>
      <c r="B19" s="623">
        <v>47863</v>
      </c>
      <c r="C19" s="623">
        <v>46897</v>
      </c>
      <c r="D19" s="623">
        <v>44110</v>
      </c>
      <c r="E19" s="623">
        <v>47454</v>
      </c>
      <c r="F19" s="623">
        <v>48117</v>
      </c>
      <c r="G19" s="624">
        <v>49803</v>
      </c>
      <c r="H19" s="1674" t="s">
        <v>840</v>
      </c>
      <c r="I19" s="1412" t="s">
        <v>981</v>
      </c>
    </row>
    <row r="20" spans="1:9" ht="10.5" customHeight="1" thickBot="1">
      <c r="A20" s="612" t="s">
        <v>758</v>
      </c>
      <c r="B20" s="623">
        <v>1623</v>
      </c>
      <c r="C20" s="623">
        <v>1677</v>
      </c>
      <c r="D20" s="623">
        <v>1711</v>
      </c>
      <c r="E20" s="623">
        <v>1833</v>
      </c>
      <c r="F20" s="623">
        <v>1856</v>
      </c>
      <c r="G20" s="624">
        <v>1901</v>
      </c>
      <c r="H20" s="1673" t="s">
        <v>834</v>
      </c>
      <c r="I20" s="1672" t="s">
        <v>842</v>
      </c>
    </row>
    <row r="21" spans="1:9" ht="12.75" customHeight="1">
      <c r="A21" s="1173" t="s">
        <v>1081</v>
      </c>
      <c r="B21" s="612"/>
      <c r="C21" s="623"/>
      <c r="D21" s="623"/>
      <c r="E21" s="623"/>
      <c r="F21" s="623"/>
      <c r="G21" s="623"/>
      <c r="H21" s="1172"/>
      <c r="I21" s="1172"/>
    </row>
    <row r="22" spans="1:9" ht="10.5" customHeight="1" thickBot="1">
      <c r="A22" s="612"/>
      <c r="B22" s="612"/>
      <c r="C22" s="623"/>
      <c r="D22" s="623"/>
      <c r="E22" s="623"/>
      <c r="F22" s="623"/>
      <c r="G22" s="623"/>
      <c r="H22" s="1170"/>
      <c r="I22" s="1170"/>
    </row>
    <row r="23" spans="1:9" ht="15" customHeight="1">
      <c r="A23" s="1127" t="s">
        <v>1080</v>
      </c>
      <c r="B23" s="1127"/>
      <c r="C23" s="1127"/>
      <c r="D23" s="1127"/>
      <c r="E23" s="1127"/>
      <c r="F23" s="1127"/>
      <c r="G23" s="1126"/>
      <c r="H23" s="2008" t="s">
        <v>772</v>
      </c>
      <c r="I23" s="2009" t="s">
        <v>59</v>
      </c>
    </row>
    <row r="24" spans="1:9" ht="10.5" customHeight="1" thickBot="1">
      <c r="A24" s="1411" t="s">
        <v>746</v>
      </c>
      <c r="B24" s="1410" t="s">
        <v>1324</v>
      </c>
      <c r="C24" s="1410" t="s">
        <v>1200</v>
      </c>
      <c r="D24" s="1410" t="s">
        <v>1053</v>
      </c>
      <c r="E24" s="1410" t="s">
        <v>976</v>
      </c>
      <c r="F24" s="1410" t="s">
        <v>752</v>
      </c>
      <c r="G24" s="619" t="s">
        <v>751</v>
      </c>
      <c r="H24" s="1409" t="s">
        <v>1323</v>
      </c>
      <c r="I24" s="1408" t="s">
        <v>1322</v>
      </c>
    </row>
    <row r="25" spans="1:9" ht="10.5" customHeight="1">
      <c r="A25" s="1156" t="s">
        <v>844</v>
      </c>
      <c r="B25" s="1671">
        <v>77.3</v>
      </c>
      <c r="C25" s="1671">
        <v>82.8</v>
      </c>
      <c r="D25" s="1671">
        <v>72.699999999999989</v>
      </c>
      <c r="E25" s="1671">
        <v>82.1</v>
      </c>
      <c r="F25" s="1671">
        <v>77.099999999999994</v>
      </c>
      <c r="G25" s="1670">
        <v>79</v>
      </c>
      <c r="H25" s="616" t="s">
        <v>833</v>
      </c>
      <c r="I25" s="615" t="s">
        <v>982</v>
      </c>
    </row>
    <row r="26" spans="1:9" ht="10.5" customHeight="1" thickBot="1">
      <c r="A26" s="1141" t="s">
        <v>843</v>
      </c>
      <c r="B26" s="611">
        <v>52</v>
      </c>
      <c r="C26" s="611">
        <v>48.3</v>
      </c>
      <c r="D26" s="611">
        <v>39.6</v>
      </c>
      <c r="E26" s="611">
        <v>42.3</v>
      </c>
      <c r="F26" s="611">
        <v>46.8</v>
      </c>
      <c r="G26" s="610">
        <v>50.6</v>
      </c>
      <c r="H26" s="1675" t="s">
        <v>979</v>
      </c>
      <c r="I26" s="1672" t="s">
        <v>980</v>
      </c>
    </row>
    <row r="27" spans="1:9" ht="10.5" customHeight="1">
      <c r="A27" s="1141"/>
      <c r="B27" s="1129"/>
      <c r="C27" s="611"/>
      <c r="D27" s="611"/>
      <c r="E27" s="611"/>
      <c r="F27" s="611"/>
      <c r="G27" s="611"/>
      <c r="H27" s="1168"/>
      <c r="I27" s="1168"/>
    </row>
    <row r="28" spans="1:9" ht="10.5" customHeight="1" thickBot="1">
      <c r="A28" s="1166"/>
      <c r="B28" s="1166"/>
      <c r="C28" s="1166"/>
      <c r="D28" s="1166"/>
      <c r="E28" s="1166"/>
      <c r="F28" s="1166"/>
      <c r="G28" s="1166"/>
      <c r="H28" s="1167"/>
      <c r="I28" s="1167"/>
    </row>
    <row r="29" spans="1:9" ht="15" customHeight="1">
      <c r="A29" s="1987" t="s">
        <v>1079</v>
      </c>
      <c r="B29" s="1987" t="s">
        <v>59</v>
      </c>
      <c r="C29" s="1987" t="s">
        <v>59</v>
      </c>
      <c r="D29" s="1127"/>
      <c r="E29" s="1127"/>
      <c r="F29" s="1127"/>
      <c r="G29" s="1126"/>
      <c r="H29" s="2008" t="s">
        <v>772</v>
      </c>
      <c r="I29" s="2009" t="s">
        <v>59</v>
      </c>
    </row>
    <row r="30" spans="1:9" ht="7.5" customHeight="1">
      <c r="A30" s="1626"/>
      <c r="B30" s="1626"/>
      <c r="C30" s="1626"/>
      <c r="D30" s="1127"/>
      <c r="E30" s="1127"/>
      <c r="F30" s="1127"/>
      <c r="G30" s="1126"/>
      <c r="H30" s="1413"/>
      <c r="I30" s="1412"/>
    </row>
    <row r="31" spans="1:9" ht="10.5" customHeight="1" thickBot="1">
      <c r="A31" s="1411" t="s">
        <v>725</v>
      </c>
      <c r="B31" s="1410" t="s">
        <v>1324</v>
      </c>
      <c r="C31" s="1410" t="s">
        <v>1200</v>
      </c>
      <c r="D31" s="1410" t="s">
        <v>1053</v>
      </c>
      <c r="E31" s="1410" t="s">
        <v>976</v>
      </c>
      <c r="F31" s="1410" t="s">
        <v>752</v>
      </c>
      <c r="G31" s="619" t="s">
        <v>751</v>
      </c>
      <c r="H31" s="1409" t="s">
        <v>1323</v>
      </c>
      <c r="I31" s="1408" t="s">
        <v>1322</v>
      </c>
    </row>
    <row r="32" spans="1:9" ht="10.5" customHeight="1">
      <c r="A32" s="1156" t="s">
        <v>756</v>
      </c>
      <c r="B32" s="1162">
        <v>38</v>
      </c>
      <c r="C32" s="626">
        <v>36</v>
      </c>
      <c r="D32" s="626">
        <v>37</v>
      </c>
      <c r="E32" s="626">
        <v>35</v>
      </c>
      <c r="F32" s="626">
        <v>35</v>
      </c>
      <c r="G32" s="625">
        <v>35</v>
      </c>
      <c r="H32" s="616" t="s">
        <v>832</v>
      </c>
      <c r="I32" s="615" t="s">
        <v>841</v>
      </c>
    </row>
    <row r="33" spans="1:9" ht="10.5" customHeight="1">
      <c r="A33" s="1141" t="s">
        <v>750</v>
      </c>
      <c r="B33" s="1129">
        <v>35</v>
      </c>
      <c r="C33" s="623">
        <v>33</v>
      </c>
      <c r="D33" s="623">
        <v>32</v>
      </c>
      <c r="E33" s="623">
        <v>31</v>
      </c>
      <c r="F33" s="623">
        <v>30</v>
      </c>
      <c r="G33" s="624">
        <v>31</v>
      </c>
      <c r="H33" s="1674" t="s">
        <v>1335</v>
      </c>
      <c r="I33" s="1412" t="s">
        <v>841</v>
      </c>
    </row>
    <row r="34" spans="1:9" ht="10.5" customHeight="1">
      <c r="A34" s="1141" t="s">
        <v>749</v>
      </c>
      <c r="B34" s="1129">
        <v>73</v>
      </c>
      <c r="C34" s="623">
        <v>78</v>
      </c>
      <c r="D34" s="623">
        <v>83</v>
      </c>
      <c r="E34" s="623">
        <v>83</v>
      </c>
      <c r="F34" s="623">
        <v>82</v>
      </c>
      <c r="G34" s="624">
        <v>83</v>
      </c>
      <c r="H34" s="1674" t="s">
        <v>827</v>
      </c>
      <c r="I34" s="1412" t="s">
        <v>830</v>
      </c>
    </row>
    <row r="35" spans="1:9" ht="10.5" customHeight="1">
      <c r="A35" s="1141" t="s">
        <v>748</v>
      </c>
      <c r="B35" s="1129">
        <v>55</v>
      </c>
      <c r="C35" s="623">
        <v>58</v>
      </c>
      <c r="D35" s="623">
        <v>60</v>
      </c>
      <c r="E35" s="623">
        <v>58</v>
      </c>
      <c r="F35" s="623">
        <v>56</v>
      </c>
      <c r="G35" s="624">
        <v>60</v>
      </c>
      <c r="H35" s="1674" t="s">
        <v>835</v>
      </c>
      <c r="I35" s="1412" t="s">
        <v>837</v>
      </c>
    </row>
    <row r="36" spans="1:9" ht="10.5" customHeight="1" thickBot="1">
      <c r="A36" s="1141" t="s">
        <v>255</v>
      </c>
      <c r="B36" s="1129">
        <v>10</v>
      </c>
      <c r="C36" s="1129">
        <v>12</v>
      </c>
      <c r="D36" s="1129">
        <v>6</v>
      </c>
      <c r="E36" s="1129">
        <v>5</v>
      </c>
      <c r="F36" s="1129">
        <v>5</v>
      </c>
      <c r="G36" s="1128">
        <v>5</v>
      </c>
      <c r="H36" s="1673" t="s">
        <v>1076</v>
      </c>
      <c r="I36" s="1672" t="s">
        <v>1059</v>
      </c>
    </row>
    <row r="37" spans="1:9" ht="9.75" customHeight="1">
      <c r="A37" s="612"/>
      <c r="B37" s="1165"/>
      <c r="C37" s="1164"/>
      <c r="D37" s="1164"/>
      <c r="E37" s="1163"/>
      <c r="F37" s="1163"/>
      <c r="G37" s="1163"/>
      <c r="H37" s="512"/>
      <c r="I37" s="512"/>
    </row>
    <row r="38" spans="1:9" ht="9.75" customHeight="1" thickBot="1">
      <c r="A38" s="1124"/>
      <c r="B38" s="1132"/>
      <c r="C38" s="1151"/>
      <c r="D38" s="1151"/>
      <c r="E38" s="1151"/>
      <c r="F38" s="1151"/>
      <c r="G38" s="1151"/>
      <c r="H38" s="511"/>
      <c r="I38" s="511"/>
    </row>
    <row r="39" spans="1:9" ht="15" customHeight="1">
      <c r="A39" s="1987" t="s">
        <v>1078</v>
      </c>
      <c r="B39" s="1987" t="s">
        <v>59</v>
      </c>
      <c r="C39" s="1987" t="s">
        <v>59</v>
      </c>
      <c r="D39" s="1127"/>
      <c r="E39" s="1127"/>
      <c r="F39" s="1127"/>
      <c r="G39" s="1126"/>
      <c r="H39" s="2008" t="s">
        <v>772</v>
      </c>
      <c r="I39" s="2009" t="s">
        <v>59</v>
      </c>
    </row>
    <row r="40" spans="1:9" ht="9" customHeight="1">
      <c r="A40" s="1626"/>
      <c r="B40" s="1626"/>
      <c r="C40" s="1626"/>
      <c r="D40" s="1127"/>
      <c r="E40" s="1127"/>
      <c r="F40" s="1127"/>
      <c r="G40" s="1126"/>
      <c r="H40" s="1413"/>
      <c r="I40" s="1412"/>
    </row>
    <row r="41" spans="1:9" ht="15.75" customHeight="1" thickBot="1">
      <c r="A41" s="1411" t="s">
        <v>725</v>
      </c>
      <c r="B41" s="1410" t="s">
        <v>1324</v>
      </c>
      <c r="C41" s="1410" t="s">
        <v>1200</v>
      </c>
      <c r="D41" s="1410" t="s">
        <v>1053</v>
      </c>
      <c r="E41" s="1410" t="s">
        <v>976</v>
      </c>
      <c r="F41" s="1410" t="s">
        <v>752</v>
      </c>
      <c r="G41" s="619" t="s">
        <v>751</v>
      </c>
      <c r="H41" s="1409" t="s">
        <v>1323</v>
      </c>
      <c r="I41" s="1408" t="s">
        <v>1322</v>
      </c>
    </row>
    <row r="42" spans="1:9" ht="10.5" customHeight="1">
      <c r="A42" s="1156" t="s">
        <v>756</v>
      </c>
      <c r="B42" s="1162">
        <v>-31</v>
      </c>
      <c r="C42" s="1162">
        <v>4</v>
      </c>
      <c r="D42" s="1162">
        <v>14</v>
      </c>
      <c r="E42" s="1162">
        <v>-58</v>
      </c>
      <c r="F42" s="1162">
        <v>-29</v>
      </c>
      <c r="G42" s="1185">
        <v>10</v>
      </c>
      <c r="H42" s="616"/>
      <c r="I42" s="615"/>
    </row>
    <row r="43" spans="1:9" ht="10.5" customHeight="1">
      <c r="A43" s="1141" t="s">
        <v>750</v>
      </c>
      <c r="B43" s="1129">
        <v>-26</v>
      </c>
      <c r="C43" s="1129">
        <v>-4</v>
      </c>
      <c r="D43" s="1129">
        <v>-14</v>
      </c>
      <c r="E43" s="1129">
        <v>-2</v>
      </c>
      <c r="F43" s="1129">
        <v>-1</v>
      </c>
      <c r="G43" s="1128" t="s">
        <v>246</v>
      </c>
      <c r="H43" s="1674"/>
      <c r="I43" s="1412"/>
    </row>
    <row r="44" spans="1:9" ht="10.5" customHeight="1">
      <c r="A44" s="1141" t="s">
        <v>749</v>
      </c>
      <c r="B44" s="1129">
        <v>-108</v>
      </c>
      <c r="C44" s="1129">
        <v>-58</v>
      </c>
      <c r="D44" s="1129">
        <v>-24</v>
      </c>
      <c r="E44" s="1129">
        <v>-151</v>
      </c>
      <c r="F44" s="1129">
        <v>20</v>
      </c>
      <c r="G44" s="1128">
        <v>8</v>
      </c>
      <c r="H44" s="1674"/>
      <c r="I44" s="1412"/>
    </row>
    <row r="45" spans="1:9" ht="10.5" customHeight="1">
      <c r="A45" s="1141" t="s">
        <v>748</v>
      </c>
      <c r="B45" s="1134">
        <v>-65</v>
      </c>
      <c r="C45" s="1134">
        <v>2</v>
      </c>
      <c r="D45" s="1134">
        <v>-30</v>
      </c>
      <c r="E45" s="1134">
        <v>-19</v>
      </c>
      <c r="F45" s="1134">
        <v>-32</v>
      </c>
      <c r="G45" s="1135">
        <v>-2</v>
      </c>
      <c r="H45" s="1674"/>
      <c r="I45" s="1412"/>
    </row>
    <row r="46" spans="1:9" ht="10.5" customHeight="1" thickBot="1">
      <c r="A46" s="1141" t="s">
        <v>255</v>
      </c>
      <c r="B46" s="1134">
        <v>1</v>
      </c>
      <c r="C46" s="1134">
        <v>4</v>
      </c>
      <c r="D46" s="1134">
        <v>9</v>
      </c>
      <c r="E46" s="1134">
        <v>-7</v>
      </c>
      <c r="F46" s="1134">
        <v>30</v>
      </c>
      <c r="G46" s="1135">
        <v>28</v>
      </c>
      <c r="H46" s="1673"/>
      <c r="I46" s="1672"/>
    </row>
    <row r="47" spans="1:9" ht="9.75" customHeight="1">
      <c r="A47" s="465"/>
      <c r="B47" s="465"/>
      <c r="C47" s="465"/>
      <c r="D47" s="465"/>
      <c r="E47" s="465"/>
      <c r="F47" s="465"/>
      <c r="G47" s="465"/>
      <c r="H47" s="512"/>
      <c r="I47" s="512"/>
    </row>
    <row r="48" spans="1:9" ht="9.75" customHeight="1" thickBot="1">
      <c r="A48" s="465"/>
      <c r="B48" s="465"/>
      <c r="C48" s="465"/>
      <c r="D48" s="465"/>
      <c r="E48" s="465"/>
      <c r="F48" s="465"/>
      <c r="G48" s="465"/>
      <c r="H48" s="511"/>
      <c r="I48" s="511"/>
    </row>
    <row r="49" spans="1:9" ht="15" customHeight="1">
      <c r="A49" s="1987" t="s">
        <v>1077</v>
      </c>
      <c r="B49" s="1987" t="s">
        <v>59</v>
      </c>
      <c r="C49" s="1987" t="s">
        <v>59</v>
      </c>
      <c r="D49" s="1127"/>
      <c r="E49" s="1127"/>
      <c r="F49" s="1127"/>
      <c r="G49" s="1126"/>
      <c r="H49" s="2008" t="s">
        <v>772</v>
      </c>
      <c r="I49" s="2009" t="s">
        <v>59</v>
      </c>
    </row>
    <row r="50" spans="1:9" ht="9.75" customHeight="1">
      <c r="A50" s="1626"/>
      <c r="B50" s="1626"/>
      <c r="C50" s="1626"/>
      <c r="D50" s="1127"/>
      <c r="E50" s="1127"/>
      <c r="F50" s="1127"/>
      <c r="G50" s="1126"/>
      <c r="H50" s="1413"/>
      <c r="I50" s="1412"/>
    </row>
    <row r="51" spans="1:9" ht="15.75" customHeight="1" thickBot="1">
      <c r="A51" s="1411" t="s">
        <v>746</v>
      </c>
      <c r="B51" s="1410" t="s">
        <v>1324</v>
      </c>
      <c r="C51" s="1410" t="s">
        <v>1200</v>
      </c>
      <c r="D51" s="1410" t="s">
        <v>1053</v>
      </c>
      <c r="E51" s="1410" t="s">
        <v>976</v>
      </c>
      <c r="F51" s="1410" t="s">
        <v>752</v>
      </c>
      <c r="G51" s="619" t="s">
        <v>751</v>
      </c>
      <c r="H51" s="1409" t="s">
        <v>1323</v>
      </c>
      <c r="I51" s="1408" t="s">
        <v>1322</v>
      </c>
    </row>
    <row r="52" spans="1:9" ht="10.5" customHeight="1">
      <c r="A52" s="1156" t="s">
        <v>756</v>
      </c>
      <c r="B52" s="1155">
        <v>9</v>
      </c>
      <c r="C52" s="1155">
        <v>10</v>
      </c>
      <c r="D52" s="1155">
        <v>9.8000000000000007</v>
      </c>
      <c r="E52" s="1155">
        <v>9.9</v>
      </c>
      <c r="F52" s="1155">
        <v>10</v>
      </c>
      <c r="G52" s="1936">
        <v>10.3</v>
      </c>
      <c r="H52" s="616" t="s">
        <v>838</v>
      </c>
      <c r="I52" s="615" t="s">
        <v>838</v>
      </c>
    </row>
    <row r="53" spans="1:9" ht="10.5" customHeight="1">
      <c r="A53" s="1141" t="s">
        <v>750</v>
      </c>
      <c r="B53" s="1140">
        <v>9.5</v>
      </c>
      <c r="C53" s="1140">
        <v>8.9</v>
      </c>
      <c r="D53" s="1140">
        <v>8.8000000000000007</v>
      </c>
      <c r="E53" s="1140">
        <v>8.1999999999999993</v>
      </c>
      <c r="F53" s="1140">
        <v>7.7</v>
      </c>
      <c r="G53" s="1935">
        <v>8.5</v>
      </c>
      <c r="H53" s="1674" t="s">
        <v>1057</v>
      </c>
      <c r="I53" s="1412" t="s">
        <v>977</v>
      </c>
    </row>
    <row r="54" spans="1:9" ht="10.5" customHeight="1">
      <c r="A54" s="1141" t="s">
        <v>749</v>
      </c>
      <c r="B54" s="1140">
        <v>13.6</v>
      </c>
      <c r="C54" s="1140">
        <v>14.4</v>
      </c>
      <c r="D54" s="1140">
        <v>14.7</v>
      </c>
      <c r="E54" s="1140">
        <v>15.1</v>
      </c>
      <c r="F54" s="1140">
        <v>14.8</v>
      </c>
      <c r="G54" s="1935">
        <v>14.8</v>
      </c>
      <c r="H54" s="1674" t="s">
        <v>1201</v>
      </c>
      <c r="I54" s="1412" t="s">
        <v>830</v>
      </c>
    </row>
    <row r="55" spans="1:9" ht="10.5" customHeight="1">
      <c r="A55" s="1141" t="s">
        <v>748</v>
      </c>
      <c r="B55" s="1140">
        <v>14.2</v>
      </c>
      <c r="C55" s="1140">
        <v>14</v>
      </c>
      <c r="D55" s="1140">
        <v>14</v>
      </c>
      <c r="E55" s="1140">
        <v>13.7</v>
      </c>
      <c r="F55" s="1140">
        <v>14.6</v>
      </c>
      <c r="G55" s="1935">
        <v>14.2</v>
      </c>
      <c r="H55" s="1674" t="s">
        <v>842</v>
      </c>
      <c r="I55" s="1412" t="s">
        <v>836</v>
      </c>
    </row>
    <row r="56" spans="1:9" ht="10.5" customHeight="1" thickBot="1">
      <c r="A56" s="1141" t="s">
        <v>255</v>
      </c>
      <c r="B56" s="1140">
        <v>31</v>
      </c>
      <c r="C56" s="1140">
        <v>35.5</v>
      </c>
      <c r="D56" s="1140">
        <v>25.399999999999991</v>
      </c>
      <c r="E56" s="1140">
        <v>35.199999999999989</v>
      </c>
      <c r="F56" s="1140">
        <v>29.999999999999993</v>
      </c>
      <c r="G56" s="1935">
        <v>31.200000000000006</v>
      </c>
      <c r="H56" s="1673"/>
      <c r="I56" s="1672"/>
    </row>
    <row r="57" spans="1:9" ht="9.75" customHeight="1">
      <c r="A57" s="465"/>
      <c r="B57" s="465"/>
      <c r="C57" s="465"/>
      <c r="D57" s="465"/>
      <c r="E57" s="465"/>
      <c r="F57" s="465"/>
      <c r="G57" s="465"/>
      <c r="H57" s="512"/>
      <c r="I57" s="512"/>
    </row>
    <row r="58" spans="1:9" ht="9.75" customHeight="1" thickBot="1">
      <c r="A58" s="465"/>
      <c r="B58" s="465"/>
      <c r="C58" s="465"/>
      <c r="D58" s="465"/>
      <c r="E58" s="465"/>
      <c r="F58" s="465"/>
      <c r="G58" s="465"/>
      <c r="H58" s="511"/>
      <c r="I58" s="511"/>
    </row>
    <row r="59" spans="1:9" ht="15" customHeight="1">
      <c r="A59" s="1987" t="s">
        <v>1075</v>
      </c>
      <c r="B59" s="1987" t="s">
        <v>59</v>
      </c>
      <c r="C59" s="1987" t="s">
        <v>59</v>
      </c>
      <c r="D59" s="1127"/>
      <c r="E59" s="1127"/>
      <c r="F59" s="1127"/>
      <c r="G59" s="1126"/>
      <c r="H59" s="2008" t="s">
        <v>772</v>
      </c>
      <c r="I59" s="2009" t="s">
        <v>59</v>
      </c>
    </row>
    <row r="60" spans="1:9" ht="10.5" customHeight="1">
      <c r="A60" s="1626"/>
      <c r="B60" s="1626"/>
      <c r="C60" s="1626"/>
      <c r="D60" s="1127"/>
      <c r="E60" s="1127"/>
      <c r="F60" s="1127"/>
      <c r="G60" s="1126"/>
      <c r="H60" s="1413"/>
      <c r="I60" s="1412"/>
    </row>
    <row r="61" spans="1:9" ht="15.75" customHeight="1" thickBot="1">
      <c r="A61" s="1411" t="s">
        <v>746</v>
      </c>
      <c r="B61" s="1410" t="s">
        <v>1324</v>
      </c>
      <c r="C61" s="1410" t="s">
        <v>1200</v>
      </c>
      <c r="D61" s="1410" t="s">
        <v>1053</v>
      </c>
      <c r="E61" s="1410" t="s">
        <v>976</v>
      </c>
      <c r="F61" s="1410" t="s">
        <v>752</v>
      </c>
      <c r="G61" s="619" t="s">
        <v>751</v>
      </c>
      <c r="H61" s="1409" t="s">
        <v>1323</v>
      </c>
      <c r="I61" s="1408" t="s">
        <v>1322</v>
      </c>
    </row>
    <row r="62" spans="1:9" ht="10.5" customHeight="1">
      <c r="A62" s="1156" t="s">
        <v>756</v>
      </c>
      <c r="B62" s="1937">
        <v>10.1</v>
      </c>
      <c r="C62" s="1937">
        <v>7.5</v>
      </c>
      <c r="D62" s="1937">
        <v>7</v>
      </c>
      <c r="E62" s="1937">
        <v>6.5</v>
      </c>
      <c r="F62" s="1937">
        <v>6.9</v>
      </c>
      <c r="G62" s="1938">
        <v>7.5</v>
      </c>
      <c r="H62" s="616" t="s">
        <v>1334</v>
      </c>
      <c r="I62" s="615" t="s">
        <v>1203</v>
      </c>
    </row>
    <row r="63" spans="1:9" ht="10.5" customHeight="1">
      <c r="A63" s="1141" t="s">
        <v>750</v>
      </c>
      <c r="B63" s="1939">
        <v>11.6</v>
      </c>
      <c r="C63" s="1939">
        <v>11.6</v>
      </c>
      <c r="D63" s="1939">
        <v>8.6999999999999993</v>
      </c>
      <c r="E63" s="1939">
        <v>7.9</v>
      </c>
      <c r="F63" s="1939">
        <v>8.5</v>
      </c>
      <c r="G63" s="1940">
        <v>10</v>
      </c>
      <c r="H63" s="1674" t="s">
        <v>1333</v>
      </c>
      <c r="I63" s="1412" t="s">
        <v>833</v>
      </c>
    </row>
    <row r="64" spans="1:9" ht="10.5" customHeight="1">
      <c r="A64" s="1141" t="s">
        <v>749</v>
      </c>
      <c r="B64" s="1939">
        <v>8</v>
      </c>
      <c r="C64" s="1939">
        <v>9.1999999999999993</v>
      </c>
      <c r="D64" s="1939">
        <v>8.8000000000000007</v>
      </c>
      <c r="E64" s="1939">
        <v>8.9</v>
      </c>
      <c r="F64" s="1939">
        <v>9.1</v>
      </c>
      <c r="G64" s="1940">
        <v>9.1999999999999993</v>
      </c>
      <c r="H64" s="1674" t="s">
        <v>990</v>
      </c>
      <c r="I64" s="1412" t="s">
        <v>834</v>
      </c>
    </row>
    <row r="65" spans="1:9" ht="10.5" customHeight="1">
      <c r="A65" s="1141" t="s">
        <v>748</v>
      </c>
      <c r="B65" s="1939">
        <v>12</v>
      </c>
      <c r="C65" s="1939">
        <v>11</v>
      </c>
      <c r="D65" s="1939">
        <v>9.6</v>
      </c>
      <c r="E65" s="1939">
        <v>9</v>
      </c>
      <c r="F65" s="1939">
        <v>9.9</v>
      </c>
      <c r="G65" s="1940">
        <v>9.5</v>
      </c>
      <c r="H65" s="1674" t="s">
        <v>989</v>
      </c>
      <c r="I65" s="1412" t="s">
        <v>832</v>
      </c>
    </row>
    <row r="66" spans="1:9" ht="10.5" customHeight="1" thickBot="1">
      <c r="A66" s="1141" t="s">
        <v>255</v>
      </c>
      <c r="B66" s="1939">
        <v>10.3</v>
      </c>
      <c r="C66" s="1939">
        <v>9</v>
      </c>
      <c r="D66" s="1939">
        <v>5.5000000000000018</v>
      </c>
      <c r="E66" s="1939">
        <v>10</v>
      </c>
      <c r="F66" s="1939">
        <v>12.400000000000004</v>
      </c>
      <c r="G66" s="1940">
        <v>14.400000000000002</v>
      </c>
      <c r="H66" s="1673"/>
      <c r="I66" s="1672"/>
    </row>
  </sheetData>
  <mergeCells count="11">
    <mergeCell ref="A49:C49"/>
    <mergeCell ref="H49:I49"/>
    <mergeCell ref="A59:C59"/>
    <mergeCell ref="H59:I59"/>
    <mergeCell ref="A1:D1"/>
    <mergeCell ref="H1:I1"/>
    <mergeCell ref="H23:I23"/>
    <mergeCell ref="A29:C29"/>
    <mergeCell ref="H29:I29"/>
    <mergeCell ref="A39:C39"/>
    <mergeCell ref="H39:I39"/>
  </mergeCells>
  <pageMargins left="0.70866141732283472" right="0.70866141732283472" top="0.74803149606299213" bottom="0.74803149606299213" header="0.31496062992125984" footer="0.31496062992125984"/>
  <pageSetup paperSize="9" scale="70" orientation="portrait" r:id="rId1"/>
  <ignoredErrors>
    <ignoredError sqref="A7:I67 H4:I5" numberStoredAsText="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5FCBE0-47C6-421A-97C6-00BD6182CDF1}">
  <sheetPr codeName="Sheet18">
    <tabColor theme="5"/>
  </sheetPr>
  <dimension ref="F3"/>
  <sheetViews>
    <sheetView view="pageBreakPreview" topLeftCell="A36" zoomScale="60" zoomScaleNormal="100" zoomScalePageLayoutView="80" workbookViewId="0">
      <selection activeCell="R38" sqref="R38"/>
    </sheetView>
  </sheetViews>
  <sheetFormatPr defaultColWidth="9.109375" defaultRowHeight="14.4"/>
  <cols>
    <col min="1" max="4" width="9.109375" style="1"/>
    <col min="5" max="5" width="3.5546875" style="1" customWidth="1"/>
    <col min="6" max="16384" width="9.109375" style="1"/>
  </cols>
  <sheetData>
    <row r="3" spans="6:6" ht="35.4">
      <c r="F3" s="32"/>
    </row>
  </sheetData>
  <printOptions horizontalCentered="1"/>
  <pageMargins left="0.70866141732283472" right="0.70866141732283472" top="0.74803149606299213" bottom="0.74803149606299213" header="0.31496062992125984" footer="0.31496062992125984"/>
  <pageSetup paperSize="9" scale="70"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EC027D-44E4-4DCC-83ED-9A094526CC8D}">
  <dimension ref="A1:K43"/>
  <sheetViews>
    <sheetView topLeftCell="A28" zoomScaleNormal="100" workbookViewId="0">
      <selection activeCell="G33" sqref="G33"/>
    </sheetView>
  </sheetViews>
  <sheetFormatPr defaultRowHeight="13.2"/>
  <cols>
    <col min="1" max="1" width="31.109375" style="238" customWidth="1"/>
    <col min="2" max="7" width="6.6640625" style="238" customWidth="1"/>
    <col min="8" max="11" width="7.44140625" style="238" customWidth="1"/>
    <col min="12" max="16384" width="8.88671875" style="238"/>
  </cols>
  <sheetData>
    <row r="1" spans="1:11" ht="12.75" customHeight="1">
      <c r="A1" s="1987" t="s">
        <v>1617</v>
      </c>
      <c r="B1" s="1987" t="s">
        <v>59</v>
      </c>
      <c r="C1" s="1987" t="s">
        <v>59</v>
      </c>
      <c r="D1" s="1987" t="s">
        <v>59</v>
      </c>
      <c r="E1" s="1987" t="s">
        <v>59</v>
      </c>
      <c r="F1" s="1987" t="s">
        <v>59</v>
      </c>
      <c r="G1" s="1993" t="s">
        <v>59</v>
      </c>
      <c r="H1" s="2010" t="s">
        <v>772</v>
      </c>
      <c r="I1" s="2011" t="s">
        <v>59</v>
      </c>
      <c r="J1" s="1996" t="s">
        <v>803</v>
      </c>
      <c r="K1" s="2011" t="s">
        <v>59</v>
      </c>
    </row>
    <row r="2" spans="1:11" ht="10.5" customHeight="1">
      <c r="A2" s="621"/>
      <c r="B2" s="621"/>
      <c r="C2" s="621"/>
      <c r="D2" s="621"/>
      <c r="E2" s="621"/>
      <c r="F2" s="621"/>
      <c r="G2" s="620"/>
      <c r="H2" s="1422"/>
      <c r="I2" s="1421"/>
      <c r="J2" s="1997"/>
      <c r="K2" s="2012" t="s">
        <v>59</v>
      </c>
    </row>
    <row r="3" spans="1:11" ht="10.5" customHeight="1" thickBot="1">
      <c r="A3" s="1420" t="s">
        <v>725</v>
      </c>
      <c r="B3" s="1419" t="s">
        <v>1324</v>
      </c>
      <c r="C3" s="1419" t="s">
        <v>1200</v>
      </c>
      <c r="D3" s="1419" t="s">
        <v>1053</v>
      </c>
      <c r="E3" s="1419" t="s">
        <v>976</v>
      </c>
      <c r="F3" s="1419" t="s">
        <v>752</v>
      </c>
      <c r="G3" s="619" t="s">
        <v>751</v>
      </c>
      <c r="H3" s="1418" t="s">
        <v>1323</v>
      </c>
      <c r="I3" s="1417" t="s">
        <v>1322</v>
      </c>
      <c r="J3" s="618" t="s">
        <v>1323</v>
      </c>
      <c r="K3" s="1417" t="s">
        <v>1322</v>
      </c>
    </row>
    <row r="4" spans="1:11" ht="10.5" customHeight="1">
      <c r="A4" s="617" t="s">
        <v>771</v>
      </c>
      <c r="B4" s="626">
        <v>16</v>
      </c>
      <c r="C4" s="626">
        <v>18</v>
      </c>
      <c r="D4" s="626">
        <v>13</v>
      </c>
      <c r="E4" s="626">
        <v>13</v>
      </c>
      <c r="F4" s="626">
        <v>14</v>
      </c>
      <c r="G4" s="625">
        <v>13</v>
      </c>
      <c r="H4" s="616" t="s">
        <v>983</v>
      </c>
      <c r="I4" s="615" t="s">
        <v>827</v>
      </c>
      <c r="J4" s="616" t="s">
        <v>989</v>
      </c>
      <c r="K4" s="615" t="s">
        <v>830</v>
      </c>
    </row>
    <row r="5" spans="1:11" ht="10.5" customHeight="1">
      <c r="A5" s="612" t="s">
        <v>770</v>
      </c>
      <c r="B5" s="623">
        <v>187</v>
      </c>
      <c r="C5" s="623">
        <v>202</v>
      </c>
      <c r="D5" s="623">
        <v>218</v>
      </c>
      <c r="E5" s="623">
        <v>190</v>
      </c>
      <c r="F5" s="623">
        <v>190</v>
      </c>
      <c r="G5" s="624">
        <v>188</v>
      </c>
      <c r="H5" s="1694" t="s">
        <v>835</v>
      </c>
      <c r="I5" s="1693" t="s">
        <v>982</v>
      </c>
      <c r="J5" s="614" t="s">
        <v>835</v>
      </c>
      <c r="K5" s="1693" t="s">
        <v>982</v>
      </c>
    </row>
    <row r="6" spans="1:11" ht="10.5" customHeight="1">
      <c r="A6" s="612" t="s">
        <v>769</v>
      </c>
      <c r="B6" s="623">
        <v>25</v>
      </c>
      <c r="C6" s="623">
        <v>33</v>
      </c>
      <c r="D6" s="623">
        <v>36</v>
      </c>
      <c r="E6" s="623">
        <v>12</v>
      </c>
      <c r="F6" s="623">
        <v>16</v>
      </c>
      <c r="G6" s="624">
        <v>46</v>
      </c>
      <c r="H6" s="1694" t="s">
        <v>1341</v>
      </c>
      <c r="I6" s="1693" t="s">
        <v>1202</v>
      </c>
      <c r="J6" s="614" t="s">
        <v>1340</v>
      </c>
      <c r="K6" s="1693" t="s">
        <v>1339</v>
      </c>
    </row>
    <row r="7" spans="1:11" ht="10.5" customHeight="1">
      <c r="A7" s="612" t="s">
        <v>768</v>
      </c>
      <c r="B7" s="623">
        <v>-2</v>
      </c>
      <c r="C7" s="623">
        <v>6</v>
      </c>
      <c r="D7" s="623">
        <v>2</v>
      </c>
      <c r="E7" s="623">
        <v>22</v>
      </c>
      <c r="F7" s="623">
        <v>16</v>
      </c>
      <c r="G7" s="624">
        <v>7</v>
      </c>
      <c r="H7" s="1694"/>
      <c r="I7" s="1693"/>
      <c r="J7" s="614"/>
      <c r="K7" s="1703"/>
    </row>
    <row r="8" spans="1:11" ht="10.5" customHeight="1">
      <c r="A8" s="1122" t="s">
        <v>767</v>
      </c>
      <c r="B8" s="1174">
        <v>226</v>
      </c>
      <c r="C8" s="1174">
        <v>259</v>
      </c>
      <c r="D8" s="1174">
        <v>269</v>
      </c>
      <c r="E8" s="1174">
        <v>237</v>
      </c>
      <c r="F8" s="1174">
        <v>236</v>
      </c>
      <c r="G8" s="1217">
        <v>254</v>
      </c>
      <c r="H8" s="1702" t="s">
        <v>978</v>
      </c>
      <c r="I8" s="1700" t="s">
        <v>834</v>
      </c>
      <c r="J8" s="1701" t="s">
        <v>978</v>
      </c>
      <c r="K8" s="1700" t="s">
        <v>990</v>
      </c>
    </row>
    <row r="9" spans="1:11" ht="10.5" customHeight="1">
      <c r="A9" s="1122" t="s">
        <v>766</v>
      </c>
      <c r="B9" s="1174">
        <v>-124</v>
      </c>
      <c r="C9" s="1174">
        <v>-126</v>
      </c>
      <c r="D9" s="1174">
        <v>-127</v>
      </c>
      <c r="E9" s="1174">
        <v>-146</v>
      </c>
      <c r="F9" s="1174">
        <v>-138</v>
      </c>
      <c r="G9" s="1217">
        <v>-147</v>
      </c>
      <c r="H9" s="1702" t="s">
        <v>838</v>
      </c>
      <c r="I9" s="1700" t="s">
        <v>835</v>
      </c>
      <c r="J9" s="1701" t="s">
        <v>828</v>
      </c>
      <c r="K9" s="1700" t="s">
        <v>833</v>
      </c>
    </row>
    <row r="10" spans="1:11" ht="10.5" customHeight="1">
      <c r="A10" s="1122" t="s">
        <v>765</v>
      </c>
      <c r="B10" s="1174">
        <v>102</v>
      </c>
      <c r="C10" s="1174">
        <v>133</v>
      </c>
      <c r="D10" s="1174">
        <v>142</v>
      </c>
      <c r="E10" s="1174">
        <v>91</v>
      </c>
      <c r="F10" s="1174">
        <v>98</v>
      </c>
      <c r="G10" s="1217">
        <v>107</v>
      </c>
      <c r="H10" s="1702" t="s">
        <v>829</v>
      </c>
      <c r="I10" s="1700" t="s">
        <v>1213</v>
      </c>
      <c r="J10" s="1701" t="s">
        <v>839</v>
      </c>
      <c r="K10" s="1700" t="s">
        <v>1213</v>
      </c>
    </row>
    <row r="11" spans="1:11" ht="10.5" customHeight="1">
      <c r="A11" s="612" t="s">
        <v>764</v>
      </c>
      <c r="B11" s="623">
        <v>-2</v>
      </c>
      <c r="C11" s="623" t="s">
        <v>246</v>
      </c>
      <c r="D11" s="623">
        <v>2</v>
      </c>
      <c r="E11" s="623">
        <v>-1</v>
      </c>
      <c r="F11" s="623">
        <v>-2</v>
      </c>
      <c r="G11" s="624" t="s">
        <v>246</v>
      </c>
      <c r="H11" s="1694"/>
      <c r="I11" s="1693"/>
      <c r="J11" s="1643"/>
      <c r="K11" s="1693"/>
    </row>
    <row r="12" spans="1:11" ht="10.5" customHeight="1">
      <c r="A12" s="1122" t="s">
        <v>763</v>
      </c>
      <c r="B12" s="1174">
        <v>100</v>
      </c>
      <c r="C12" s="1174">
        <v>133</v>
      </c>
      <c r="D12" s="1174">
        <v>144</v>
      </c>
      <c r="E12" s="1174">
        <v>90</v>
      </c>
      <c r="F12" s="1174">
        <v>96</v>
      </c>
      <c r="G12" s="1217">
        <v>107</v>
      </c>
      <c r="H12" s="1702" t="s">
        <v>829</v>
      </c>
      <c r="I12" s="1700" t="s">
        <v>1204</v>
      </c>
      <c r="J12" s="1701" t="s">
        <v>839</v>
      </c>
      <c r="K12" s="1700" t="s">
        <v>1204</v>
      </c>
    </row>
    <row r="13" spans="1:11" ht="10.5" customHeight="1">
      <c r="A13" s="1124"/>
      <c r="B13" s="1124"/>
      <c r="C13" s="1151"/>
      <c r="D13" s="1151"/>
      <c r="E13" s="1151"/>
      <c r="F13" s="1151"/>
      <c r="G13" s="1429"/>
      <c r="H13" s="1699"/>
      <c r="I13" s="1697"/>
      <c r="J13" s="1698"/>
      <c r="K13" s="1697"/>
    </row>
    <row r="14" spans="1:11" ht="10.5" customHeight="1">
      <c r="A14" s="612" t="s">
        <v>762</v>
      </c>
      <c r="B14" s="623">
        <v>54.86725663716814</v>
      </c>
      <c r="C14" s="623">
        <v>48.648648648648653</v>
      </c>
      <c r="D14" s="623">
        <v>47.211895910780669</v>
      </c>
      <c r="E14" s="623">
        <v>61.603375527426167</v>
      </c>
      <c r="F14" s="623">
        <v>58.474576271186443</v>
      </c>
      <c r="G14" s="624">
        <v>57.874015748031496</v>
      </c>
      <c r="H14" s="1694"/>
      <c r="I14" s="1693"/>
      <c r="J14" s="614"/>
      <c r="K14" s="1693"/>
    </row>
    <row r="15" spans="1:11" ht="10.5" customHeight="1">
      <c r="A15" s="612" t="s">
        <v>1054</v>
      </c>
      <c r="B15" s="623">
        <v>55</v>
      </c>
      <c r="C15" s="623">
        <v>47.868112012096489</v>
      </c>
      <c r="D15" s="623">
        <v>47.645644202705782</v>
      </c>
      <c r="E15" s="623">
        <v>62.098929582100752</v>
      </c>
      <c r="F15" s="623">
        <v>58.491145807672893</v>
      </c>
      <c r="G15" s="624">
        <v>56.936870031116001</v>
      </c>
      <c r="H15" s="1694"/>
      <c r="I15" s="1693"/>
      <c r="J15" s="614"/>
      <c r="K15" s="1693"/>
    </row>
    <row r="16" spans="1:11" ht="10.5" customHeight="1">
      <c r="A16" s="612" t="s">
        <v>806</v>
      </c>
      <c r="B16" s="623">
        <v>21.043316916483239</v>
      </c>
      <c r="C16" s="623">
        <v>25</v>
      </c>
      <c r="D16" s="623">
        <v>26</v>
      </c>
      <c r="E16" s="623">
        <v>16</v>
      </c>
      <c r="F16" s="623">
        <v>17</v>
      </c>
      <c r="G16" s="624">
        <v>19</v>
      </c>
      <c r="H16" s="1694"/>
      <c r="I16" s="1693"/>
      <c r="J16" s="1696"/>
      <c r="K16" s="1695"/>
    </row>
    <row r="17" spans="1:11" ht="10.5" customHeight="1">
      <c r="A17" s="612" t="s">
        <v>805</v>
      </c>
      <c r="B17" s="623">
        <v>1446</v>
      </c>
      <c r="C17" s="623">
        <v>1365</v>
      </c>
      <c r="D17" s="623">
        <v>1767</v>
      </c>
      <c r="E17" s="623">
        <v>1708</v>
      </c>
      <c r="F17" s="623">
        <v>1724</v>
      </c>
      <c r="G17" s="624">
        <v>1672</v>
      </c>
      <c r="H17" s="1694" t="s">
        <v>1210</v>
      </c>
      <c r="I17" s="1693" t="s">
        <v>841</v>
      </c>
      <c r="J17" s="614"/>
      <c r="K17" s="1693"/>
    </row>
    <row r="18" spans="1:11" ht="10.5" customHeight="1">
      <c r="A18" s="1130" t="s">
        <v>759</v>
      </c>
      <c r="B18" s="623">
        <v>5587</v>
      </c>
      <c r="C18" s="623">
        <v>5450</v>
      </c>
      <c r="D18" s="623">
        <v>5560</v>
      </c>
      <c r="E18" s="623">
        <v>5539</v>
      </c>
      <c r="F18" s="623">
        <v>5542</v>
      </c>
      <c r="G18" s="624">
        <v>5481</v>
      </c>
      <c r="H18" s="1694" t="s">
        <v>836</v>
      </c>
      <c r="I18" s="1693" t="s">
        <v>839</v>
      </c>
      <c r="J18" s="614"/>
      <c r="K18" s="1693"/>
    </row>
    <row r="19" spans="1:11" ht="10.5" customHeight="1" thickBot="1">
      <c r="A19" s="612" t="s">
        <v>758</v>
      </c>
      <c r="B19" s="623">
        <v>2717</v>
      </c>
      <c r="C19" s="623">
        <v>2744</v>
      </c>
      <c r="D19" s="623">
        <v>2718</v>
      </c>
      <c r="E19" s="623">
        <v>2758</v>
      </c>
      <c r="F19" s="623">
        <v>2798</v>
      </c>
      <c r="G19" s="624">
        <v>2802</v>
      </c>
      <c r="H19" s="1688" t="s">
        <v>842</v>
      </c>
      <c r="I19" s="1687" t="s">
        <v>840</v>
      </c>
      <c r="J19" s="1692" t="s">
        <v>842</v>
      </c>
      <c r="K19" s="1691" t="s">
        <v>840</v>
      </c>
    </row>
    <row r="20" spans="1:11" ht="10.5" customHeight="1">
      <c r="A20" s="1173" t="s">
        <v>1081</v>
      </c>
      <c r="B20" s="623"/>
      <c r="C20" s="623"/>
      <c r="D20" s="623"/>
      <c r="E20" s="623"/>
      <c r="F20" s="623"/>
      <c r="G20" s="623"/>
      <c r="H20" s="1172"/>
      <c r="I20" s="1172"/>
      <c r="J20" s="1171"/>
      <c r="K20" s="1171"/>
    </row>
    <row r="21" spans="1:11" ht="9.75" customHeight="1">
      <c r="A21" s="612"/>
      <c r="B21" s="612"/>
      <c r="C21" s="623"/>
      <c r="D21" s="623"/>
      <c r="E21" s="623"/>
      <c r="F21" s="623"/>
      <c r="G21" s="623"/>
      <c r="H21" s="1152"/>
      <c r="I21" s="1152"/>
      <c r="J21" s="1169"/>
      <c r="K21" s="1169"/>
    </row>
    <row r="22" spans="1:11" ht="10.5" customHeight="1" thickBot="1">
      <c r="A22" s="612"/>
      <c r="B22" s="612"/>
      <c r="C22" s="623"/>
      <c r="D22" s="623"/>
      <c r="E22" s="623"/>
      <c r="F22" s="623"/>
      <c r="G22" s="623"/>
      <c r="H22" s="1170"/>
      <c r="I22" s="1170"/>
      <c r="J22" s="1183"/>
      <c r="K22" s="1183"/>
    </row>
    <row r="23" spans="1:11" ht="15" customHeight="1">
      <c r="A23" s="1987" t="s">
        <v>850</v>
      </c>
      <c r="B23" s="1987" t="s">
        <v>59</v>
      </c>
      <c r="C23" s="1987" t="s">
        <v>59</v>
      </c>
      <c r="D23" s="1987" t="s">
        <v>59</v>
      </c>
      <c r="E23" s="1127"/>
      <c r="F23" s="1127"/>
      <c r="G23" s="1126"/>
      <c r="H23" s="2010" t="s">
        <v>772</v>
      </c>
      <c r="I23" s="2011" t="s">
        <v>59</v>
      </c>
      <c r="J23" s="2010" t="s">
        <v>803</v>
      </c>
      <c r="K23" s="2011" t="s">
        <v>59</v>
      </c>
    </row>
    <row r="24" spans="1:11" ht="10.5" customHeight="1" thickBot="1">
      <c r="A24" s="1420" t="s">
        <v>746</v>
      </c>
      <c r="B24" s="1419" t="s">
        <v>1324</v>
      </c>
      <c r="C24" s="1419" t="s">
        <v>1200</v>
      </c>
      <c r="D24" s="1419" t="s">
        <v>1053</v>
      </c>
      <c r="E24" s="1419" t="s">
        <v>976</v>
      </c>
      <c r="F24" s="1419" t="s">
        <v>752</v>
      </c>
      <c r="G24" s="619" t="s">
        <v>751</v>
      </c>
      <c r="H24" s="1418" t="s">
        <v>1323</v>
      </c>
      <c r="I24" s="1417" t="s">
        <v>1322</v>
      </c>
      <c r="J24" s="1418" t="s">
        <v>1323</v>
      </c>
      <c r="K24" s="1417" t="s">
        <v>1322</v>
      </c>
    </row>
    <row r="25" spans="1:11" ht="10.5" customHeight="1">
      <c r="A25" s="1125" t="s">
        <v>844</v>
      </c>
      <c r="B25" s="1690">
        <v>8.8000000000000007</v>
      </c>
      <c r="C25" s="1690">
        <v>8.4</v>
      </c>
      <c r="D25" s="1690">
        <v>8.5</v>
      </c>
      <c r="E25" s="1690">
        <v>8.1999999999999993</v>
      </c>
      <c r="F25" s="1690">
        <v>8</v>
      </c>
      <c r="G25" s="1689">
        <v>7.8</v>
      </c>
      <c r="H25" s="616" t="s">
        <v>975</v>
      </c>
      <c r="I25" s="615" t="s">
        <v>974</v>
      </c>
      <c r="J25" s="616" t="s">
        <v>975</v>
      </c>
      <c r="K25" s="615" t="s">
        <v>974</v>
      </c>
    </row>
    <row r="26" spans="1:11" ht="10.5" customHeight="1" thickBot="1">
      <c r="A26" s="1143" t="s">
        <v>843</v>
      </c>
      <c r="B26" s="1942">
        <v>10.8</v>
      </c>
      <c r="C26" s="1943">
        <v>10.5</v>
      </c>
      <c r="D26" s="1941">
        <v>10.5</v>
      </c>
      <c r="E26" s="1941">
        <v>10.6</v>
      </c>
      <c r="F26" s="1941">
        <v>10.5</v>
      </c>
      <c r="G26" s="1944">
        <v>9.8000000000000007</v>
      </c>
      <c r="H26" s="1688" t="s">
        <v>839</v>
      </c>
      <c r="I26" s="1687" t="s">
        <v>839</v>
      </c>
      <c r="J26" s="1688" t="s">
        <v>839</v>
      </c>
      <c r="K26" s="1687" t="s">
        <v>839</v>
      </c>
    </row>
    <row r="27" spans="1:11" ht="10.5" customHeight="1">
      <c r="A27" s="1985"/>
      <c r="B27" s="1985" t="s">
        <v>59</v>
      </c>
      <c r="C27" s="1985" t="s">
        <v>59</v>
      </c>
      <c r="D27" s="1985" t="s">
        <v>59</v>
      </c>
      <c r="E27" s="1985" t="s">
        <v>59</v>
      </c>
      <c r="F27" s="1985" t="s">
        <v>59</v>
      </c>
      <c r="G27" s="1985" t="s">
        <v>59</v>
      </c>
      <c r="H27" s="1986" t="s">
        <v>59</v>
      </c>
      <c r="I27" s="1986" t="s">
        <v>59</v>
      </c>
      <c r="J27" s="1986" t="s">
        <v>59</v>
      </c>
      <c r="K27" s="1986" t="s">
        <v>59</v>
      </c>
    </row>
    <row r="28" spans="1:11" ht="10.5" customHeight="1">
      <c r="A28" s="465"/>
      <c r="B28" s="465"/>
      <c r="C28" s="465"/>
      <c r="D28" s="465"/>
      <c r="E28" s="465"/>
      <c r="F28" s="465"/>
      <c r="G28" s="465"/>
      <c r="H28" s="465"/>
      <c r="I28" s="465"/>
      <c r="J28" s="465"/>
      <c r="K28" s="465"/>
    </row>
    <row r="29" spans="1:11" ht="15" customHeight="1">
      <c r="A29" s="1987" t="s">
        <v>849</v>
      </c>
      <c r="B29" s="1987" t="s">
        <v>59</v>
      </c>
      <c r="C29" s="1987" t="s">
        <v>59</v>
      </c>
      <c r="D29" s="1987" t="s">
        <v>59</v>
      </c>
      <c r="E29" s="465"/>
      <c r="F29" s="465"/>
      <c r="G29" s="465"/>
      <c r="H29" s="465"/>
      <c r="I29" s="465"/>
      <c r="J29" s="465"/>
      <c r="K29" s="465"/>
    </row>
    <row r="30" spans="1:11" ht="15" customHeight="1">
      <c r="A30" s="516" t="s">
        <v>1324</v>
      </c>
      <c r="B30" s="465"/>
      <c r="C30" s="515"/>
      <c r="D30" s="515"/>
      <c r="E30" s="515"/>
      <c r="F30" s="515"/>
      <c r="G30" s="515"/>
      <c r="H30" s="465"/>
      <c r="I30" s="465"/>
      <c r="J30" s="465"/>
      <c r="K30" s="465"/>
    </row>
    <row r="31" spans="1:11" ht="22.5" customHeight="1">
      <c r="A31" s="519"/>
      <c r="B31" s="1182"/>
      <c r="C31" s="1182" t="s">
        <v>848</v>
      </c>
      <c r="D31" s="1182" t="s">
        <v>1206</v>
      </c>
      <c r="E31" s="1182" t="s">
        <v>741</v>
      </c>
      <c r="F31" s="1182"/>
      <c r="G31" s="1180"/>
      <c r="H31" s="465"/>
      <c r="I31" s="465"/>
      <c r="J31" s="465"/>
      <c r="K31" s="465"/>
    </row>
    <row r="32" spans="1:11" ht="15.75" customHeight="1" thickBot="1">
      <c r="A32" s="1686" t="s">
        <v>725</v>
      </c>
      <c r="B32" s="1181"/>
      <c r="C32" s="1181"/>
      <c r="D32" s="1181"/>
      <c r="E32" s="1181"/>
      <c r="F32" s="1182"/>
      <c r="G32" s="1180"/>
      <c r="H32" s="465"/>
      <c r="I32" s="465"/>
      <c r="J32" s="465"/>
      <c r="K32" s="465"/>
    </row>
    <row r="33" spans="1:11" ht="15" customHeight="1">
      <c r="A33" s="514" t="s">
        <v>771</v>
      </c>
      <c r="B33" s="1685"/>
      <c r="C33" s="1684">
        <v>-1</v>
      </c>
      <c r="D33" s="1684">
        <v>17</v>
      </c>
      <c r="E33" s="1684" t="s">
        <v>246</v>
      </c>
      <c r="F33" s="1178"/>
      <c r="G33" s="1178"/>
      <c r="H33" s="465"/>
      <c r="I33" s="465"/>
      <c r="J33" s="465"/>
      <c r="K33" s="465"/>
    </row>
    <row r="34" spans="1:11" ht="15" customHeight="1">
      <c r="A34" s="513" t="s">
        <v>770</v>
      </c>
      <c r="B34" s="1683"/>
      <c r="C34" s="1178">
        <v>94</v>
      </c>
      <c r="D34" s="1178">
        <v>94</v>
      </c>
      <c r="E34" s="1178">
        <v>-1</v>
      </c>
      <c r="F34" s="1178"/>
      <c r="G34" s="1178"/>
      <c r="H34" s="465"/>
      <c r="I34" s="465"/>
      <c r="J34" s="465"/>
      <c r="K34" s="465"/>
    </row>
    <row r="35" spans="1:11" ht="15" customHeight="1">
      <c r="A35" s="513" t="s">
        <v>769</v>
      </c>
      <c r="B35" s="1683"/>
      <c r="C35" s="1178">
        <v>-2</v>
      </c>
      <c r="D35" s="1178">
        <v>27</v>
      </c>
      <c r="E35" s="1178" t="s">
        <v>246</v>
      </c>
      <c r="F35" s="1178"/>
      <c r="G35" s="1178"/>
      <c r="H35" s="465"/>
      <c r="I35" s="465"/>
      <c r="J35" s="465"/>
      <c r="K35" s="465"/>
    </row>
    <row r="36" spans="1:11" ht="15" customHeight="1">
      <c r="A36" s="513" t="s">
        <v>768</v>
      </c>
      <c r="B36" s="1683"/>
      <c r="C36" s="1178">
        <v>-2</v>
      </c>
      <c r="D36" s="1178" t="s">
        <v>246</v>
      </c>
      <c r="E36" s="1178" t="s">
        <v>246</v>
      </c>
      <c r="F36" s="1178"/>
      <c r="G36" s="1178"/>
      <c r="H36" s="465"/>
      <c r="I36" s="465"/>
      <c r="J36" s="465"/>
      <c r="K36" s="465"/>
    </row>
    <row r="37" spans="1:11" ht="15" customHeight="1">
      <c r="A37" s="1416" t="s">
        <v>847</v>
      </c>
      <c r="B37" s="1682"/>
      <c r="C37" s="1681">
        <v>89</v>
      </c>
      <c r="D37" s="1681">
        <v>138</v>
      </c>
      <c r="E37" s="1681">
        <v>-1</v>
      </c>
      <c r="F37" s="1178"/>
      <c r="G37" s="1179"/>
      <c r="H37" s="465"/>
      <c r="I37" s="465"/>
      <c r="J37" s="465"/>
      <c r="K37" s="465"/>
    </row>
    <row r="38" spans="1:11" ht="15" customHeight="1">
      <c r="A38" s="1416" t="s">
        <v>846</v>
      </c>
      <c r="B38" s="1682"/>
      <c r="C38" s="1681">
        <v>-41</v>
      </c>
      <c r="D38" s="1681">
        <v>-78</v>
      </c>
      <c r="E38" s="1681">
        <v>-5</v>
      </c>
      <c r="F38" s="1178"/>
      <c r="G38" s="1179"/>
      <c r="H38" s="465"/>
      <c r="I38" s="465"/>
      <c r="J38" s="465"/>
      <c r="K38" s="465"/>
    </row>
    <row r="39" spans="1:11" ht="15" customHeight="1">
      <c r="A39" s="1416" t="s">
        <v>765</v>
      </c>
      <c r="B39" s="1682"/>
      <c r="C39" s="1681">
        <v>48</v>
      </c>
      <c r="D39" s="1681">
        <v>60</v>
      </c>
      <c r="E39" s="1681">
        <v>-6</v>
      </c>
      <c r="F39" s="1178"/>
      <c r="G39" s="1179"/>
      <c r="H39" s="465"/>
      <c r="I39" s="465"/>
      <c r="J39" s="465"/>
      <c r="K39" s="465"/>
    </row>
    <row r="40" spans="1:11" ht="15" customHeight="1">
      <c r="A40" s="513" t="s">
        <v>764</v>
      </c>
      <c r="B40" s="1683"/>
      <c r="C40" s="1178" t="s">
        <v>246</v>
      </c>
      <c r="D40" s="1178">
        <v>-3</v>
      </c>
      <c r="E40" s="1178">
        <v>1</v>
      </c>
      <c r="F40" s="1178"/>
      <c r="G40" s="1178"/>
      <c r="H40" s="465"/>
      <c r="I40" s="465"/>
      <c r="J40" s="465"/>
      <c r="K40" s="465"/>
    </row>
    <row r="41" spans="1:11" ht="15" customHeight="1">
      <c r="A41" s="1416" t="s">
        <v>763</v>
      </c>
      <c r="B41" s="1682"/>
      <c r="C41" s="1681">
        <v>48</v>
      </c>
      <c r="D41" s="1681">
        <v>57</v>
      </c>
      <c r="E41" s="1681">
        <v>-5</v>
      </c>
      <c r="F41" s="1178"/>
      <c r="G41" s="1179"/>
      <c r="H41" s="465"/>
      <c r="I41" s="465"/>
      <c r="J41" s="465"/>
      <c r="K41" s="465"/>
    </row>
    <row r="42" spans="1:11" ht="15" customHeight="1">
      <c r="A42" s="513" t="s">
        <v>845</v>
      </c>
      <c r="B42" s="1680"/>
      <c r="C42" s="1177">
        <v>871</v>
      </c>
      <c r="D42" s="1178">
        <v>1813</v>
      </c>
      <c r="E42" s="1177">
        <v>33</v>
      </c>
      <c r="F42" s="1178"/>
      <c r="G42" s="1177"/>
      <c r="H42" s="465"/>
      <c r="I42" s="465"/>
      <c r="J42" s="465"/>
      <c r="K42" s="465"/>
    </row>
    <row r="43" spans="1:11" ht="15" customHeight="1">
      <c r="A43" s="465"/>
      <c r="B43" s="465"/>
      <c r="C43" s="465"/>
      <c r="D43" s="465"/>
      <c r="E43" s="465"/>
      <c r="F43" s="465"/>
      <c r="G43" s="465"/>
      <c r="H43" s="465"/>
      <c r="I43" s="465"/>
      <c r="J43" s="465"/>
      <c r="K43" s="465"/>
    </row>
  </sheetData>
  <mergeCells count="9">
    <mergeCell ref="A27:K27"/>
    <mergeCell ref="A29:D29"/>
    <mergeCell ref="A1:G1"/>
    <mergeCell ref="H1:I1"/>
    <mergeCell ref="J1:K1"/>
    <mergeCell ref="J2:K2"/>
    <mergeCell ref="A23:D23"/>
    <mergeCell ref="H23:I23"/>
    <mergeCell ref="J23:K23"/>
  </mergeCells>
  <pageMargins left="0.70866141732283472" right="0.70866141732283472" top="0.74803149606299213" bottom="0.74803149606299213" header="0.31496062992125984" footer="0.31496062992125984"/>
  <pageSetup paperSize="9" scale="70" orientation="portrait" r:id="rId1"/>
  <ignoredErrors>
    <ignoredError sqref="A4:K43"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EE0DB-B74A-4514-A201-6B7B03BBFD73}">
  <dimension ref="A1:I23"/>
  <sheetViews>
    <sheetView zoomScaleNormal="100" workbookViewId="0">
      <selection activeCell="D27" sqref="D27"/>
    </sheetView>
  </sheetViews>
  <sheetFormatPr defaultRowHeight="13.2"/>
  <cols>
    <col min="1" max="1" width="42" style="238" customWidth="1"/>
    <col min="2" max="7" width="7.5546875" style="238" customWidth="1"/>
    <col min="8" max="9" width="7.88671875" style="238" customWidth="1"/>
    <col min="10" max="16384" width="8.88671875" style="238"/>
  </cols>
  <sheetData>
    <row r="1" spans="1:9" ht="15.75" customHeight="1" thickBot="1">
      <c r="A1" s="1987" t="s">
        <v>1483</v>
      </c>
      <c r="B1" s="1987" t="s">
        <v>59</v>
      </c>
      <c r="C1" s="1987" t="s">
        <v>59</v>
      </c>
      <c r="D1" s="1987" t="s">
        <v>59</v>
      </c>
      <c r="E1" s="1987" t="s">
        <v>59</v>
      </c>
      <c r="F1" s="1987" t="s">
        <v>59</v>
      </c>
      <c r="G1" s="1987" t="s">
        <v>59</v>
      </c>
      <c r="H1" s="1988" t="s">
        <v>59</v>
      </c>
      <c r="I1" s="1186"/>
    </row>
    <row r="2" spans="1:9" ht="12.75" customHeight="1">
      <c r="A2" s="1127"/>
      <c r="B2" s="1127"/>
      <c r="C2" s="1127"/>
      <c r="D2" s="1127"/>
      <c r="E2" s="1127"/>
      <c r="F2" s="1127"/>
      <c r="G2" s="1126"/>
      <c r="H2" s="2013" t="s">
        <v>772</v>
      </c>
      <c r="I2" s="2014" t="s">
        <v>59</v>
      </c>
    </row>
    <row r="3" spans="1:9" ht="10.5" customHeight="1">
      <c r="A3" s="621"/>
      <c r="B3" s="621"/>
      <c r="C3" s="621"/>
      <c r="D3" s="621"/>
      <c r="E3" s="621"/>
      <c r="F3" s="621"/>
      <c r="G3" s="620"/>
      <c r="H3" s="1437"/>
      <c r="I3" s="1436"/>
    </row>
    <row r="4" spans="1:9" ht="10.5" customHeight="1" thickBot="1">
      <c r="A4" s="1435" t="s">
        <v>725</v>
      </c>
      <c r="B4" s="1434" t="s">
        <v>1324</v>
      </c>
      <c r="C4" s="1434" t="s">
        <v>1200</v>
      </c>
      <c r="D4" s="1434" t="s">
        <v>1053</v>
      </c>
      <c r="E4" s="1434" t="s">
        <v>976</v>
      </c>
      <c r="F4" s="1434" t="s">
        <v>752</v>
      </c>
      <c r="G4" s="619" t="s">
        <v>751</v>
      </c>
      <c r="H4" s="1433" t="s">
        <v>1323</v>
      </c>
      <c r="I4" s="1432" t="s">
        <v>1322</v>
      </c>
    </row>
    <row r="5" spans="1:9" ht="10.5" customHeight="1">
      <c r="A5" s="617" t="s">
        <v>771</v>
      </c>
      <c r="B5" s="1162">
        <v>-1</v>
      </c>
      <c r="C5" s="1162" t="s">
        <v>246</v>
      </c>
      <c r="D5" s="1162">
        <v>-1</v>
      </c>
      <c r="E5" s="1162" t="s">
        <v>246</v>
      </c>
      <c r="F5" s="1162" t="s">
        <v>246</v>
      </c>
      <c r="G5" s="1185">
        <v>-1</v>
      </c>
      <c r="H5" s="616"/>
      <c r="I5" s="615"/>
    </row>
    <row r="6" spans="1:9" ht="10.5" customHeight="1">
      <c r="A6" s="612" t="s">
        <v>770</v>
      </c>
      <c r="B6" s="1129">
        <v>94</v>
      </c>
      <c r="C6" s="1129">
        <v>101</v>
      </c>
      <c r="D6" s="1129">
        <v>110</v>
      </c>
      <c r="E6" s="1129">
        <v>102</v>
      </c>
      <c r="F6" s="1129">
        <v>95</v>
      </c>
      <c r="G6" s="1128">
        <v>98</v>
      </c>
      <c r="H6" s="1426" t="s">
        <v>840</v>
      </c>
      <c r="I6" s="1425" t="s">
        <v>982</v>
      </c>
    </row>
    <row r="7" spans="1:9" ht="10.5" customHeight="1">
      <c r="A7" s="612" t="s">
        <v>769</v>
      </c>
      <c r="B7" s="1129">
        <v>-2</v>
      </c>
      <c r="C7" s="1129">
        <v>1</v>
      </c>
      <c r="D7" s="1129">
        <v>-1</v>
      </c>
      <c r="E7" s="1129" t="s">
        <v>246</v>
      </c>
      <c r="F7" s="1129">
        <v>-1</v>
      </c>
      <c r="G7" s="1128" t="s">
        <v>246</v>
      </c>
      <c r="H7" s="1426"/>
      <c r="I7" s="1425" t="s">
        <v>1059</v>
      </c>
    </row>
    <row r="8" spans="1:9" ht="10.5" customHeight="1">
      <c r="A8" s="612" t="s">
        <v>768</v>
      </c>
      <c r="B8" s="1129">
        <v>-2</v>
      </c>
      <c r="C8" s="1129">
        <v>1</v>
      </c>
      <c r="D8" s="1129">
        <v>3</v>
      </c>
      <c r="E8" s="1129">
        <v>1</v>
      </c>
      <c r="F8" s="1129">
        <v>2</v>
      </c>
      <c r="G8" s="1128">
        <v>1</v>
      </c>
      <c r="H8" s="1426"/>
      <c r="I8" s="1425"/>
    </row>
    <row r="9" spans="1:9" ht="10.5" customHeight="1">
      <c r="A9" s="1122" t="s">
        <v>767</v>
      </c>
      <c r="B9" s="1133">
        <v>89</v>
      </c>
      <c r="C9" s="1133">
        <v>103</v>
      </c>
      <c r="D9" s="1133">
        <v>111</v>
      </c>
      <c r="E9" s="1133">
        <v>103</v>
      </c>
      <c r="F9" s="1133">
        <v>96</v>
      </c>
      <c r="G9" s="468">
        <v>98</v>
      </c>
      <c r="H9" s="1431" t="s">
        <v>982</v>
      </c>
      <c r="I9" s="1430" t="s">
        <v>991</v>
      </c>
    </row>
    <row r="10" spans="1:9" ht="10.5" customHeight="1">
      <c r="A10" s="1122" t="s">
        <v>766</v>
      </c>
      <c r="B10" s="1133">
        <v>-41</v>
      </c>
      <c r="C10" s="1133">
        <v>-40</v>
      </c>
      <c r="D10" s="1133">
        <v>-42</v>
      </c>
      <c r="E10" s="1133">
        <v>-44</v>
      </c>
      <c r="F10" s="1133">
        <v>-39</v>
      </c>
      <c r="G10" s="468">
        <v>-39</v>
      </c>
      <c r="H10" s="1431" t="s">
        <v>974</v>
      </c>
      <c r="I10" s="1430" t="s">
        <v>839</v>
      </c>
    </row>
    <row r="11" spans="1:9" ht="10.5" customHeight="1">
      <c r="A11" s="1122" t="s">
        <v>765</v>
      </c>
      <c r="B11" s="1133">
        <v>48</v>
      </c>
      <c r="C11" s="1133">
        <v>63</v>
      </c>
      <c r="D11" s="1133">
        <v>69</v>
      </c>
      <c r="E11" s="1133">
        <v>59</v>
      </c>
      <c r="F11" s="1133">
        <v>57</v>
      </c>
      <c r="G11" s="468">
        <v>59</v>
      </c>
      <c r="H11" s="1431" t="s">
        <v>1210</v>
      </c>
      <c r="I11" s="1430" t="s">
        <v>1202</v>
      </c>
    </row>
    <row r="12" spans="1:9" ht="10.5" customHeight="1">
      <c r="A12" s="612" t="s">
        <v>764</v>
      </c>
      <c r="B12" s="1129" t="s">
        <v>246</v>
      </c>
      <c r="C12" s="1129" t="s">
        <v>246</v>
      </c>
      <c r="D12" s="1129" t="s">
        <v>246</v>
      </c>
      <c r="E12" s="1129" t="s">
        <v>246</v>
      </c>
      <c r="F12" s="1129" t="s">
        <v>246</v>
      </c>
      <c r="G12" s="1128" t="s">
        <v>246</v>
      </c>
      <c r="H12" s="1426"/>
      <c r="I12" s="1425"/>
    </row>
    <row r="13" spans="1:9" ht="10.5" customHeight="1">
      <c r="A13" s="1122" t="s">
        <v>763</v>
      </c>
      <c r="B13" s="1133">
        <v>48</v>
      </c>
      <c r="C13" s="1133">
        <v>63</v>
      </c>
      <c r="D13" s="1133">
        <v>69</v>
      </c>
      <c r="E13" s="1133">
        <v>59</v>
      </c>
      <c r="F13" s="1133">
        <v>57</v>
      </c>
      <c r="G13" s="468">
        <v>59</v>
      </c>
      <c r="H13" s="1431" t="s">
        <v>1210</v>
      </c>
      <c r="I13" s="1430" t="s">
        <v>1202</v>
      </c>
    </row>
    <row r="14" spans="1:9" ht="10.5" customHeight="1">
      <c r="A14" s="1124"/>
      <c r="B14" s="1132"/>
      <c r="C14" s="1132"/>
      <c r="D14" s="1132"/>
      <c r="E14" s="1132"/>
      <c r="F14" s="1132"/>
      <c r="G14" s="1131"/>
      <c r="H14" s="1428"/>
      <c r="I14" s="1427"/>
    </row>
    <row r="15" spans="1:9" ht="10.5" customHeight="1">
      <c r="A15" s="513" t="s">
        <v>854</v>
      </c>
      <c r="B15" s="1129">
        <v>46.067415730337082</v>
      </c>
      <c r="C15" s="1129">
        <v>38.834951456310677</v>
      </c>
      <c r="D15" s="1129">
        <v>37.837837837837839</v>
      </c>
      <c r="E15" s="1129">
        <v>42.718446601941743</v>
      </c>
      <c r="F15" s="1129">
        <v>40.625</v>
      </c>
      <c r="G15" s="1128">
        <v>39.795918367346935</v>
      </c>
      <c r="H15" s="1426"/>
      <c r="I15" s="1425"/>
    </row>
    <row r="16" spans="1:9" ht="10.5" customHeight="1">
      <c r="A16" s="513" t="s">
        <v>805</v>
      </c>
      <c r="B16" s="1129">
        <v>182</v>
      </c>
      <c r="C16" s="1129">
        <v>191</v>
      </c>
      <c r="D16" s="1129">
        <v>217</v>
      </c>
      <c r="E16" s="1129">
        <v>172</v>
      </c>
      <c r="F16" s="1129">
        <v>177</v>
      </c>
      <c r="G16" s="1128">
        <v>176</v>
      </c>
      <c r="H16" s="1426" t="s">
        <v>839</v>
      </c>
      <c r="I16" s="1425" t="s">
        <v>837</v>
      </c>
    </row>
    <row r="17" spans="1:9" ht="10.5" customHeight="1">
      <c r="A17" s="513" t="s">
        <v>759</v>
      </c>
      <c r="B17" s="1129">
        <v>914</v>
      </c>
      <c r="C17" s="1129">
        <v>899</v>
      </c>
      <c r="D17" s="1129">
        <v>1014</v>
      </c>
      <c r="E17" s="1129">
        <v>978</v>
      </c>
      <c r="F17" s="1129">
        <v>954</v>
      </c>
      <c r="G17" s="1128">
        <v>942</v>
      </c>
      <c r="H17" s="1426" t="s">
        <v>978</v>
      </c>
      <c r="I17" s="1425" t="s">
        <v>981</v>
      </c>
    </row>
    <row r="18" spans="1:9" ht="10.5" customHeight="1">
      <c r="A18" s="513" t="s">
        <v>1083</v>
      </c>
      <c r="B18" s="1140">
        <v>114.6</v>
      </c>
      <c r="C18" s="1140">
        <v>102.3</v>
      </c>
      <c r="D18" s="1140">
        <v>120.4</v>
      </c>
      <c r="E18" s="1140">
        <v>115.5</v>
      </c>
      <c r="F18" s="1140">
        <v>113.9</v>
      </c>
      <c r="G18" s="1935">
        <v>113.4</v>
      </c>
      <c r="H18" s="1426" t="s">
        <v>836</v>
      </c>
      <c r="I18" s="1425" t="s">
        <v>986</v>
      </c>
    </row>
    <row r="19" spans="1:9" ht="10.5" customHeight="1">
      <c r="A19" s="513" t="s">
        <v>853</v>
      </c>
      <c r="B19" s="1140">
        <v>108.5</v>
      </c>
      <c r="C19" s="1140">
        <v>101.7</v>
      </c>
      <c r="D19" s="1140">
        <v>114.7</v>
      </c>
      <c r="E19" s="1140">
        <v>113.6</v>
      </c>
      <c r="F19" s="1140">
        <v>108.6</v>
      </c>
      <c r="G19" s="1935">
        <v>103.8</v>
      </c>
      <c r="H19" s="1426" t="s">
        <v>833</v>
      </c>
      <c r="I19" s="1425" t="s">
        <v>977</v>
      </c>
    </row>
    <row r="20" spans="1:9" ht="19.5" customHeight="1">
      <c r="A20" s="1704" t="s">
        <v>852</v>
      </c>
      <c r="B20" s="1140">
        <v>0.2</v>
      </c>
      <c r="C20" s="1140">
        <v>-1.9</v>
      </c>
      <c r="D20" s="1140">
        <v>1</v>
      </c>
      <c r="E20" s="1140">
        <v>0.6</v>
      </c>
      <c r="F20" s="1140">
        <v>0.8</v>
      </c>
      <c r="G20" s="1935">
        <v>-1.6</v>
      </c>
      <c r="H20" s="1426"/>
      <c r="I20" s="1425"/>
    </row>
    <row r="21" spans="1:9" ht="10.5" customHeight="1">
      <c r="A21" s="513" t="s">
        <v>851</v>
      </c>
      <c r="B21" s="1140">
        <v>2</v>
      </c>
      <c r="C21" s="1140">
        <v>-2.8</v>
      </c>
      <c r="D21" s="1140">
        <v>-0.29999999999999982</v>
      </c>
      <c r="E21" s="1140">
        <v>3.1</v>
      </c>
      <c r="F21" s="1140">
        <v>2</v>
      </c>
      <c r="G21" s="1935">
        <v>1.4</v>
      </c>
      <c r="H21" s="1426"/>
      <c r="I21" s="1425"/>
    </row>
    <row r="22" spans="1:9" ht="10.5" customHeight="1" thickBot="1">
      <c r="A22" s="513" t="s">
        <v>758</v>
      </c>
      <c r="B22" s="1129">
        <v>871</v>
      </c>
      <c r="C22" s="1129">
        <v>877</v>
      </c>
      <c r="D22" s="1129">
        <v>869</v>
      </c>
      <c r="E22" s="1129">
        <v>858</v>
      </c>
      <c r="F22" s="1129">
        <v>851</v>
      </c>
      <c r="G22" s="1128">
        <v>820</v>
      </c>
      <c r="H22" s="1424" t="s">
        <v>981</v>
      </c>
      <c r="I22" s="1423" t="s">
        <v>840</v>
      </c>
    </row>
    <row r="23" spans="1:9" ht="15" customHeight="1">
      <c r="A23" s="465"/>
      <c r="B23" s="465"/>
      <c r="C23" s="465"/>
      <c r="D23" s="465"/>
      <c r="E23" s="465"/>
      <c r="F23" s="465"/>
      <c r="G23" s="465"/>
      <c r="H23" s="512"/>
      <c r="I23" s="512"/>
    </row>
  </sheetData>
  <mergeCells count="2">
    <mergeCell ref="A1:H1"/>
    <mergeCell ref="H2:I2"/>
  </mergeCells>
  <pageMargins left="0.70866141732283472" right="0.70866141732283472" top="0.74803149606299213" bottom="0.74803149606299213" header="0.31496062992125984" footer="0.31496062992125984"/>
  <pageSetup paperSize="9" scale="70" orientation="portrait" r:id="rId1"/>
  <ignoredErrors>
    <ignoredError sqref="C5:J28 B12"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2C2FC-5A7D-44EA-9DCD-FB799229C2B2}">
  <dimension ref="A1:I44"/>
  <sheetViews>
    <sheetView zoomScaleNormal="100" workbookViewId="0">
      <selection activeCell="O20" sqref="O20"/>
    </sheetView>
  </sheetViews>
  <sheetFormatPr defaultRowHeight="13.2"/>
  <cols>
    <col min="1" max="1" width="32" style="238" customWidth="1"/>
    <col min="2" max="7" width="7.5546875" style="238" customWidth="1"/>
    <col min="8" max="9" width="7.88671875" style="238" customWidth="1"/>
    <col min="10" max="16384" width="8.88671875" style="238"/>
  </cols>
  <sheetData>
    <row r="1" spans="1:9" ht="12.75" customHeight="1">
      <c r="A1" s="1987" t="s">
        <v>1618</v>
      </c>
      <c r="B1" s="1987" t="s">
        <v>59</v>
      </c>
      <c r="C1" s="1987" t="s">
        <v>59</v>
      </c>
      <c r="D1" s="1987" t="s">
        <v>59</v>
      </c>
      <c r="E1" s="1987" t="s">
        <v>59</v>
      </c>
      <c r="F1" s="1987" t="s">
        <v>59</v>
      </c>
      <c r="G1" s="1993" t="s">
        <v>59</v>
      </c>
      <c r="H1" s="2015" t="s">
        <v>772</v>
      </c>
      <c r="I1" s="2016" t="s">
        <v>59</v>
      </c>
    </row>
    <row r="2" spans="1:9" ht="10.5" customHeight="1">
      <c r="A2" s="621"/>
      <c r="B2" s="621"/>
      <c r="C2" s="621"/>
      <c r="D2" s="621"/>
      <c r="E2" s="621"/>
      <c r="F2" s="621"/>
      <c r="G2" s="620"/>
      <c r="H2" s="1443"/>
      <c r="I2" s="1442"/>
    </row>
    <row r="3" spans="1:9" ht="10.5" customHeight="1" thickBot="1">
      <c r="A3" s="1441" t="s">
        <v>725</v>
      </c>
      <c r="B3" s="1440" t="s">
        <v>1324</v>
      </c>
      <c r="C3" s="1440" t="s">
        <v>1200</v>
      </c>
      <c r="D3" s="1440" t="s">
        <v>1053</v>
      </c>
      <c r="E3" s="1440" t="s">
        <v>976</v>
      </c>
      <c r="F3" s="1440" t="s">
        <v>752</v>
      </c>
      <c r="G3" s="619" t="s">
        <v>751</v>
      </c>
      <c r="H3" s="1439" t="s">
        <v>1323</v>
      </c>
      <c r="I3" s="1438" t="s">
        <v>1322</v>
      </c>
    </row>
    <row r="4" spans="1:9" ht="10.5" customHeight="1">
      <c r="A4" s="617" t="s">
        <v>771</v>
      </c>
      <c r="B4" s="1162">
        <v>17</v>
      </c>
      <c r="C4" s="1162">
        <v>18</v>
      </c>
      <c r="D4" s="1162">
        <v>13</v>
      </c>
      <c r="E4" s="1162">
        <v>14</v>
      </c>
      <c r="F4" s="1162">
        <v>14</v>
      </c>
      <c r="G4" s="1185">
        <v>14</v>
      </c>
      <c r="H4" s="616" t="s">
        <v>989</v>
      </c>
      <c r="I4" s="615" t="s">
        <v>830</v>
      </c>
    </row>
    <row r="5" spans="1:9" ht="10.5" customHeight="1">
      <c r="A5" s="612" t="s">
        <v>770</v>
      </c>
      <c r="B5" s="1129">
        <v>94</v>
      </c>
      <c r="C5" s="1129">
        <v>100</v>
      </c>
      <c r="D5" s="1129">
        <v>107</v>
      </c>
      <c r="E5" s="1129">
        <v>90</v>
      </c>
      <c r="F5" s="1129">
        <v>95</v>
      </c>
      <c r="G5" s="1128">
        <v>90</v>
      </c>
      <c r="H5" s="1708" t="s">
        <v>840</v>
      </c>
      <c r="I5" s="1707" t="s">
        <v>830</v>
      </c>
    </row>
    <row r="6" spans="1:9" ht="10.5" customHeight="1">
      <c r="A6" s="612" t="s">
        <v>769</v>
      </c>
      <c r="B6" s="1129">
        <v>27</v>
      </c>
      <c r="C6" s="1129">
        <v>32</v>
      </c>
      <c r="D6" s="1129">
        <v>37</v>
      </c>
      <c r="E6" s="1129">
        <v>11</v>
      </c>
      <c r="F6" s="1129">
        <v>17</v>
      </c>
      <c r="G6" s="1128">
        <v>46</v>
      </c>
      <c r="H6" s="1708" t="s">
        <v>1344</v>
      </c>
      <c r="I6" s="1707" t="s">
        <v>1210</v>
      </c>
    </row>
    <row r="7" spans="1:9" ht="10.5" customHeight="1">
      <c r="A7" s="612" t="s">
        <v>768</v>
      </c>
      <c r="B7" s="1129" t="s">
        <v>246</v>
      </c>
      <c r="C7" s="1129" t="s">
        <v>246</v>
      </c>
      <c r="D7" s="1129" t="s">
        <v>246</v>
      </c>
      <c r="E7" s="1129">
        <v>16</v>
      </c>
      <c r="F7" s="1129">
        <v>13</v>
      </c>
      <c r="G7" s="1128">
        <v>4</v>
      </c>
      <c r="H7" s="1708"/>
      <c r="I7" s="1707"/>
    </row>
    <row r="8" spans="1:9" ht="10.5" customHeight="1">
      <c r="A8" s="1122" t="s">
        <v>767</v>
      </c>
      <c r="B8" s="1133">
        <v>138</v>
      </c>
      <c r="C8" s="1133">
        <v>150</v>
      </c>
      <c r="D8" s="1133">
        <v>157</v>
      </c>
      <c r="E8" s="1133">
        <v>131</v>
      </c>
      <c r="F8" s="1133">
        <v>139</v>
      </c>
      <c r="G8" s="468">
        <v>154</v>
      </c>
      <c r="H8" s="1712" t="s">
        <v>840</v>
      </c>
      <c r="I8" s="1711" t="s">
        <v>1201</v>
      </c>
    </row>
    <row r="9" spans="1:9" ht="10.5" customHeight="1">
      <c r="A9" s="1122" t="s">
        <v>766</v>
      </c>
      <c r="B9" s="1133">
        <v>-78</v>
      </c>
      <c r="C9" s="1133">
        <v>-80</v>
      </c>
      <c r="D9" s="1133">
        <v>-73</v>
      </c>
      <c r="E9" s="1133">
        <v>-80</v>
      </c>
      <c r="F9" s="1133">
        <v>-80</v>
      </c>
      <c r="G9" s="468">
        <v>-83</v>
      </c>
      <c r="H9" s="1712" t="s">
        <v>842</v>
      </c>
      <c r="I9" s="1711" t="s">
        <v>842</v>
      </c>
    </row>
    <row r="10" spans="1:9" ht="10.5" customHeight="1">
      <c r="A10" s="1122" t="s">
        <v>765</v>
      </c>
      <c r="B10" s="1133">
        <v>60</v>
      </c>
      <c r="C10" s="1133">
        <v>70</v>
      </c>
      <c r="D10" s="1133">
        <v>84</v>
      </c>
      <c r="E10" s="1133">
        <v>51</v>
      </c>
      <c r="F10" s="1133">
        <v>59</v>
      </c>
      <c r="G10" s="468">
        <v>71</v>
      </c>
      <c r="H10" s="1712" t="s">
        <v>981</v>
      </c>
      <c r="I10" s="1711" t="s">
        <v>991</v>
      </c>
    </row>
    <row r="11" spans="1:9" ht="10.5" customHeight="1">
      <c r="A11" s="612" t="s">
        <v>764</v>
      </c>
      <c r="B11" s="1129">
        <v>-3</v>
      </c>
      <c r="C11" s="1129">
        <v>1</v>
      </c>
      <c r="D11" s="1129">
        <v>3</v>
      </c>
      <c r="E11" s="1129">
        <v>-2</v>
      </c>
      <c r="F11" s="1129">
        <v>-2</v>
      </c>
      <c r="G11" s="1128" t="s">
        <v>246</v>
      </c>
      <c r="H11" s="1708"/>
      <c r="I11" s="1707"/>
    </row>
    <row r="12" spans="1:9" ht="10.5" customHeight="1">
      <c r="A12" s="1122" t="s">
        <v>763</v>
      </c>
      <c r="B12" s="1133">
        <v>57</v>
      </c>
      <c r="C12" s="1133">
        <v>71</v>
      </c>
      <c r="D12" s="1133">
        <v>87</v>
      </c>
      <c r="E12" s="1133">
        <v>49</v>
      </c>
      <c r="F12" s="1133">
        <v>57</v>
      </c>
      <c r="G12" s="468">
        <v>71</v>
      </c>
      <c r="H12" s="1712" t="s">
        <v>1343</v>
      </c>
      <c r="I12" s="1711" t="s">
        <v>1343</v>
      </c>
    </row>
    <row r="13" spans="1:9" ht="10.5" customHeight="1">
      <c r="A13" s="1124"/>
      <c r="B13" s="1124"/>
      <c r="C13" s="1132"/>
      <c r="D13" s="1132"/>
      <c r="E13" s="1132"/>
      <c r="F13" s="1132"/>
      <c r="G13" s="1131"/>
      <c r="H13" s="1710" t="s">
        <v>833</v>
      </c>
      <c r="I13" s="1709" t="s">
        <v>833</v>
      </c>
    </row>
    <row r="14" spans="1:9" ht="10.5" customHeight="1">
      <c r="A14" s="612" t="s">
        <v>762</v>
      </c>
      <c r="B14" s="1129">
        <v>56.521739130434781</v>
      </c>
      <c r="C14" s="1129">
        <v>53.333333333333336</v>
      </c>
      <c r="D14" s="1129">
        <v>46.496815286624205</v>
      </c>
      <c r="E14" s="1129">
        <v>61.068702290076338</v>
      </c>
      <c r="F14" s="1129">
        <v>57.553956834532372</v>
      </c>
      <c r="G14" s="1128">
        <v>53.896103896103895</v>
      </c>
      <c r="H14" s="1708" t="s">
        <v>59</v>
      </c>
      <c r="I14" s="1707" t="s">
        <v>59</v>
      </c>
    </row>
    <row r="15" spans="1:9" ht="10.5" customHeight="1">
      <c r="A15" s="612" t="s">
        <v>805</v>
      </c>
      <c r="B15" s="1129">
        <v>1255</v>
      </c>
      <c r="C15" s="1129">
        <v>1166</v>
      </c>
      <c r="D15" s="1129">
        <v>1514</v>
      </c>
      <c r="E15" s="1129">
        <v>1381</v>
      </c>
      <c r="F15" s="1129">
        <v>1373</v>
      </c>
      <c r="G15" s="1128">
        <v>1322</v>
      </c>
      <c r="H15" s="1708" t="s">
        <v>828</v>
      </c>
      <c r="I15" s="1707" t="s">
        <v>980</v>
      </c>
    </row>
    <row r="16" spans="1:9" ht="10.5" customHeight="1">
      <c r="A16" s="1130" t="s">
        <v>759</v>
      </c>
      <c r="B16" s="1129">
        <v>4657</v>
      </c>
      <c r="C16" s="1129">
        <v>4533</v>
      </c>
      <c r="D16" s="1129">
        <v>4435</v>
      </c>
      <c r="E16" s="1129">
        <v>4390</v>
      </c>
      <c r="F16" s="1129">
        <v>4417</v>
      </c>
      <c r="G16" s="1128">
        <v>4330</v>
      </c>
      <c r="H16" s="1708" t="s">
        <v>974</v>
      </c>
      <c r="I16" s="1707" t="s">
        <v>839</v>
      </c>
    </row>
    <row r="17" spans="1:9" ht="10.5" customHeight="1" thickBot="1">
      <c r="A17" s="612" t="s">
        <v>758</v>
      </c>
      <c r="B17" s="1129">
        <v>1813</v>
      </c>
      <c r="C17" s="1129">
        <v>1841</v>
      </c>
      <c r="D17" s="1129">
        <v>1836</v>
      </c>
      <c r="E17" s="1129">
        <v>1842</v>
      </c>
      <c r="F17" s="1129">
        <v>1845</v>
      </c>
      <c r="G17" s="1128">
        <v>1830</v>
      </c>
      <c r="H17" s="1706" t="s">
        <v>835</v>
      </c>
      <c r="I17" s="1705" t="s">
        <v>835</v>
      </c>
    </row>
    <row r="18" spans="1:9" ht="12.75" customHeight="1">
      <c r="A18" s="612"/>
      <c r="B18" s="612"/>
      <c r="C18" s="623"/>
      <c r="D18" s="623"/>
      <c r="E18" s="623"/>
      <c r="F18" s="623"/>
      <c r="G18" s="623"/>
      <c r="H18" s="1172"/>
      <c r="I18" s="1172"/>
    </row>
    <row r="19" spans="1:9" ht="10.5" customHeight="1" thickBot="1">
      <c r="A19" s="612"/>
      <c r="B19" s="612"/>
      <c r="C19" s="623"/>
      <c r="D19" s="623"/>
      <c r="E19" s="623"/>
      <c r="F19" s="623"/>
      <c r="G19" s="623"/>
      <c r="H19" s="1170"/>
      <c r="I19" s="1170"/>
    </row>
    <row r="20" spans="1:9" ht="15" customHeight="1">
      <c r="A20" s="1987" t="s">
        <v>1212</v>
      </c>
      <c r="B20" s="1987" t="s">
        <v>59</v>
      </c>
      <c r="C20" s="1987" t="s">
        <v>59</v>
      </c>
      <c r="D20" s="1987" t="s">
        <v>59</v>
      </c>
      <c r="E20" s="1127"/>
      <c r="F20" s="1127"/>
      <c r="G20" s="1126"/>
      <c r="H20" s="2015" t="s">
        <v>772</v>
      </c>
      <c r="I20" s="2016" t="s">
        <v>59</v>
      </c>
    </row>
    <row r="21" spans="1:9" ht="10.5" customHeight="1" thickBot="1">
      <c r="A21" s="1441" t="s">
        <v>746</v>
      </c>
      <c r="B21" s="1440" t="s">
        <v>1324</v>
      </c>
      <c r="C21" s="1440" t="s">
        <v>1200</v>
      </c>
      <c r="D21" s="1440" t="s">
        <v>1053</v>
      </c>
      <c r="E21" s="1440" t="s">
        <v>976</v>
      </c>
      <c r="F21" s="1440" t="s">
        <v>752</v>
      </c>
      <c r="G21" s="619" t="s">
        <v>751</v>
      </c>
      <c r="H21" s="1439" t="s">
        <v>1323</v>
      </c>
      <c r="I21" s="1438" t="s">
        <v>1322</v>
      </c>
    </row>
    <row r="22" spans="1:9" ht="10.5" customHeight="1">
      <c r="A22" s="1192" t="s">
        <v>1211</v>
      </c>
      <c r="B22" s="1191">
        <v>87.8</v>
      </c>
      <c r="C22" s="1191">
        <v>77</v>
      </c>
      <c r="D22" s="1191">
        <v>91.4</v>
      </c>
      <c r="E22" s="1191">
        <v>86.9</v>
      </c>
      <c r="F22" s="1191">
        <v>85.8</v>
      </c>
      <c r="G22" s="1190">
        <v>84.5</v>
      </c>
      <c r="H22" s="616" t="s">
        <v>981</v>
      </c>
      <c r="I22" s="615" t="s">
        <v>983</v>
      </c>
    </row>
    <row r="23" spans="1:9" ht="10.5" customHeight="1">
      <c r="A23" s="1189" t="s">
        <v>1209</v>
      </c>
      <c r="B23" s="1188">
        <v>46.9</v>
      </c>
      <c r="C23" s="1188">
        <v>41.9</v>
      </c>
      <c r="D23" s="1188">
        <v>48.7</v>
      </c>
      <c r="E23" s="1188">
        <v>47</v>
      </c>
      <c r="F23" s="1188">
        <v>46.1</v>
      </c>
      <c r="G23" s="1187">
        <v>45.1</v>
      </c>
      <c r="H23" s="1708" t="s">
        <v>981</v>
      </c>
      <c r="I23" s="1707" t="s">
        <v>986</v>
      </c>
    </row>
    <row r="24" spans="1:9" ht="10.5" customHeight="1">
      <c r="A24" s="1143" t="s">
        <v>844</v>
      </c>
      <c r="B24" s="1945">
        <v>8.8000000000000007</v>
      </c>
      <c r="C24" s="1945">
        <v>8.4</v>
      </c>
      <c r="D24" s="1945">
        <v>8.5</v>
      </c>
      <c r="E24" s="1945">
        <v>8.1999999999999993</v>
      </c>
      <c r="F24" s="1946">
        <v>8</v>
      </c>
      <c r="G24" s="1947">
        <v>7.8</v>
      </c>
      <c r="H24" s="1708" t="s">
        <v>975</v>
      </c>
      <c r="I24" s="1707" t="s">
        <v>974</v>
      </c>
    </row>
    <row r="25" spans="1:9" ht="10.5" customHeight="1" thickBot="1">
      <c r="A25" s="1143" t="s">
        <v>843</v>
      </c>
      <c r="B25" s="1945">
        <v>10.8</v>
      </c>
      <c r="C25" s="1943">
        <v>10.5</v>
      </c>
      <c r="D25" s="1941">
        <v>10.5</v>
      </c>
      <c r="E25" s="1941">
        <v>10.6</v>
      </c>
      <c r="F25" s="1941">
        <v>10.5</v>
      </c>
      <c r="G25" s="1944">
        <v>9.8000000000000007</v>
      </c>
      <c r="H25" s="1706" t="s">
        <v>839</v>
      </c>
      <c r="I25" s="1705" t="s">
        <v>839</v>
      </c>
    </row>
    <row r="26" spans="1:9" ht="10.5" customHeight="1">
      <c r="A26" s="1985"/>
      <c r="B26" s="1985" t="s">
        <v>59</v>
      </c>
      <c r="C26" s="1985" t="s">
        <v>59</v>
      </c>
      <c r="D26" s="1985" t="s">
        <v>59</v>
      </c>
      <c r="E26" s="1985" t="s">
        <v>59</v>
      </c>
      <c r="F26" s="1985" t="s">
        <v>59</v>
      </c>
      <c r="G26" s="1985" t="s">
        <v>59</v>
      </c>
      <c r="H26" s="1986" t="s">
        <v>59</v>
      </c>
      <c r="I26" s="1986" t="s">
        <v>59</v>
      </c>
    </row>
    <row r="27" spans="1:9" ht="10.5" customHeight="1" thickBot="1">
      <c r="A27" s="465"/>
      <c r="B27" s="465"/>
      <c r="C27" s="465"/>
      <c r="D27" s="465"/>
      <c r="E27" s="465"/>
      <c r="F27" s="465"/>
      <c r="G27" s="465"/>
      <c r="H27" s="511"/>
      <c r="I27" s="511"/>
    </row>
    <row r="28" spans="1:9" ht="15" customHeight="1">
      <c r="A28" s="1987" t="s">
        <v>1484</v>
      </c>
      <c r="B28" s="1987" t="s">
        <v>59</v>
      </c>
      <c r="C28" s="1987" t="s">
        <v>59</v>
      </c>
      <c r="D28" s="1987" t="s">
        <v>59</v>
      </c>
      <c r="E28" s="465"/>
      <c r="F28" s="465"/>
      <c r="G28" s="517"/>
      <c r="H28" s="2015" t="s">
        <v>772</v>
      </c>
      <c r="I28" s="2016" t="s">
        <v>59</v>
      </c>
    </row>
    <row r="29" spans="1:9" ht="15" customHeight="1">
      <c r="A29" s="1626"/>
      <c r="B29" s="1626"/>
      <c r="C29" s="1626"/>
      <c r="D29" s="1626"/>
      <c r="E29" s="465"/>
      <c r="F29" s="465"/>
      <c r="G29" s="517"/>
      <c r="H29" s="1443"/>
      <c r="I29" s="1442"/>
    </row>
    <row r="30" spans="1:9" ht="10.5" customHeight="1" thickBot="1">
      <c r="A30" s="1441" t="s">
        <v>725</v>
      </c>
      <c r="B30" s="1440" t="s">
        <v>1324</v>
      </c>
      <c r="C30" s="1440" t="s">
        <v>1200</v>
      </c>
      <c r="D30" s="1440" t="s">
        <v>1053</v>
      </c>
      <c r="E30" s="1440" t="s">
        <v>976</v>
      </c>
      <c r="F30" s="1440" t="s">
        <v>752</v>
      </c>
      <c r="G30" s="619" t="s">
        <v>751</v>
      </c>
      <c r="H30" s="1439" t="s">
        <v>1323</v>
      </c>
      <c r="I30" s="1438" t="s">
        <v>1322</v>
      </c>
    </row>
    <row r="31" spans="1:9" ht="10.5" customHeight="1">
      <c r="A31" s="617" t="s">
        <v>771</v>
      </c>
      <c r="B31" s="1162" t="s">
        <v>246</v>
      </c>
      <c r="C31" s="1162" t="s">
        <v>246</v>
      </c>
      <c r="D31" s="1162">
        <v>1</v>
      </c>
      <c r="E31" s="1162">
        <v>-1</v>
      </c>
      <c r="F31" s="1162" t="s">
        <v>246</v>
      </c>
      <c r="G31" s="1185" t="s">
        <v>246</v>
      </c>
      <c r="H31" s="616"/>
      <c r="I31" s="615"/>
    </row>
    <row r="32" spans="1:9" ht="10.5" customHeight="1">
      <c r="A32" s="612" t="s">
        <v>770</v>
      </c>
      <c r="B32" s="1129">
        <v>-1</v>
      </c>
      <c r="C32" s="1129">
        <v>1</v>
      </c>
      <c r="D32" s="1129">
        <v>1</v>
      </c>
      <c r="E32" s="1129">
        <v>-2</v>
      </c>
      <c r="F32" s="1129" t="s">
        <v>246</v>
      </c>
      <c r="G32" s="1128" t="s">
        <v>246</v>
      </c>
      <c r="H32" s="1708"/>
      <c r="I32" s="1707"/>
    </row>
    <row r="33" spans="1:9" ht="10.5" customHeight="1">
      <c r="A33" s="612" t="s">
        <v>769</v>
      </c>
      <c r="B33" s="1129" t="s">
        <v>246</v>
      </c>
      <c r="C33" s="1129" t="s">
        <v>246</v>
      </c>
      <c r="D33" s="1129" t="s">
        <v>246</v>
      </c>
      <c r="E33" s="1129">
        <v>1</v>
      </c>
      <c r="F33" s="1129" t="s">
        <v>246</v>
      </c>
      <c r="G33" s="1128" t="s">
        <v>246</v>
      </c>
      <c r="H33" s="1708"/>
      <c r="I33" s="1707"/>
    </row>
    <row r="34" spans="1:9" ht="10.5" customHeight="1">
      <c r="A34" s="612" t="s">
        <v>768</v>
      </c>
      <c r="B34" s="1129" t="s">
        <v>246</v>
      </c>
      <c r="C34" s="1129">
        <v>5</v>
      </c>
      <c r="D34" s="1129">
        <v>-1</v>
      </c>
      <c r="E34" s="1129">
        <v>5</v>
      </c>
      <c r="F34" s="1129">
        <v>1</v>
      </c>
      <c r="G34" s="1128">
        <v>2</v>
      </c>
      <c r="H34" s="1708"/>
      <c r="I34" s="1707"/>
    </row>
    <row r="35" spans="1:9" ht="10.5" customHeight="1">
      <c r="A35" s="1122" t="s">
        <v>767</v>
      </c>
      <c r="B35" s="1133">
        <v>-1</v>
      </c>
      <c r="C35" s="1133">
        <v>6</v>
      </c>
      <c r="D35" s="1133">
        <v>1</v>
      </c>
      <c r="E35" s="1133">
        <v>3</v>
      </c>
      <c r="F35" s="1133">
        <v>1</v>
      </c>
      <c r="G35" s="468">
        <v>2</v>
      </c>
      <c r="H35" s="1712"/>
      <c r="I35" s="1711"/>
    </row>
    <row r="36" spans="1:9" ht="10.5" customHeight="1">
      <c r="A36" s="1122" t="s">
        <v>766</v>
      </c>
      <c r="B36" s="1133">
        <v>-5</v>
      </c>
      <c r="C36" s="1133">
        <v>-6</v>
      </c>
      <c r="D36" s="1133">
        <v>-12</v>
      </c>
      <c r="E36" s="1133">
        <v>-22</v>
      </c>
      <c r="F36" s="1133">
        <v>-19</v>
      </c>
      <c r="G36" s="468">
        <v>-25</v>
      </c>
      <c r="H36" s="1712"/>
      <c r="I36" s="1711"/>
    </row>
    <row r="37" spans="1:9" ht="10.5" customHeight="1">
      <c r="A37" s="1122" t="s">
        <v>765</v>
      </c>
      <c r="B37" s="1133">
        <v>-6</v>
      </c>
      <c r="C37" s="1133" t="s">
        <v>237</v>
      </c>
      <c r="D37" s="1133">
        <v>-11</v>
      </c>
      <c r="E37" s="1133">
        <v>-19</v>
      </c>
      <c r="F37" s="1133">
        <v>-18</v>
      </c>
      <c r="G37" s="468">
        <v>-23</v>
      </c>
      <c r="H37" s="1712"/>
      <c r="I37" s="1711"/>
    </row>
    <row r="38" spans="1:9" ht="10.5" customHeight="1">
      <c r="A38" s="612" t="s">
        <v>764</v>
      </c>
      <c r="B38" s="1129">
        <v>1</v>
      </c>
      <c r="C38" s="1129">
        <v>-1</v>
      </c>
      <c r="D38" s="1129">
        <v>-1</v>
      </c>
      <c r="E38" s="1129">
        <v>1</v>
      </c>
      <c r="F38" s="1129" t="s">
        <v>246</v>
      </c>
      <c r="G38" s="1128" t="s">
        <v>246</v>
      </c>
      <c r="H38" s="1708"/>
      <c r="I38" s="1707"/>
    </row>
    <row r="39" spans="1:9" ht="10.5" customHeight="1">
      <c r="A39" s="1122" t="s">
        <v>763</v>
      </c>
      <c r="B39" s="1133">
        <v>-5</v>
      </c>
      <c r="C39" s="1133">
        <v>-1</v>
      </c>
      <c r="D39" s="1133">
        <v>-12</v>
      </c>
      <c r="E39" s="1133">
        <v>-18</v>
      </c>
      <c r="F39" s="1133">
        <v>-18</v>
      </c>
      <c r="G39" s="468">
        <v>-23</v>
      </c>
      <c r="H39" s="1712"/>
      <c r="I39" s="1711"/>
    </row>
    <row r="40" spans="1:9" ht="10.5" customHeight="1">
      <c r="A40" s="1124"/>
      <c r="B40" s="1124"/>
      <c r="C40" s="1132"/>
      <c r="D40" s="1132"/>
      <c r="E40" s="1132"/>
      <c r="F40" s="1132"/>
      <c r="G40" s="1131"/>
      <c r="H40" s="1710"/>
      <c r="I40" s="1709"/>
    </row>
    <row r="41" spans="1:9" ht="10.5" customHeight="1">
      <c r="A41" s="612" t="s">
        <v>805</v>
      </c>
      <c r="B41" s="1129">
        <v>9</v>
      </c>
      <c r="C41" s="1129">
        <v>8</v>
      </c>
      <c r="D41" s="1129">
        <v>36</v>
      </c>
      <c r="E41" s="1129">
        <v>155</v>
      </c>
      <c r="F41" s="1129">
        <v>174</v>
      </c>
      <c r="G41" s="1128">
        <v>174</v>
      </c>
      <c r="H41" s="1708"/>
      <c r="I41" s="1707"/>
    </row>
    <row r="42" spans="1:9" ht="10.5" customHeight="1" thickBot="1">
      <c r="A42" s="612" t="s">
        <v>758</v>
      </c>
      <c r="B42" s="1129">
        <v>33</v>
      </c>
      <c r="C42" s="1129">
        <v>26</v>
      </c>
      <c r="D42" s="1129">
        <v>13</v>
      </c>
      <c r="E42" s="1129">
        <v>58</v>
      </c>
      <c r="F42" s="1129">
        <v>101.99999999999977</v>
      </c>
      <c r="G42" s="1128">
        <v>152</v>
      </c>
      <c r="H42" s="1706" t="s">
        <v>1342</v>
      </c>
      <c r="I42" s="1705" t="s">
        <v>988</v>
      </c>
    </row>
    <row r="43" spans="1:9" ht="10.5" customHeight="1">
      <c r="A43" s="465"/>
      <c r="B43" s="465"/>
      <c r="C43" s="465"/>
      <c r="D43" s="465"/>
      <c r="E43" s="465"/>
      <c r="F43" s="465"/>
      <c r="G43" s="465"/>
      <c r="H43" s="512"/>
      <c r="I43" s="512"/>
    </row>
    <row r="44" spans="1:9" ht="10.5" customHeight="1">
      <c r="A44" s="465"/>
      <c r="B44" s="465"/>
      <c r="C44" s="465"/>
      <c r="D44" s="465"/>
      <c r="E44" s="465"/>
      <c r="F44" s="465"/>
      <c r="G44" s="465"/>
      <c r="H44" s="465"/>
      <c r="I44" s="465"/>
    </row>
  </sheetData>
  <mergeCells count="7">
    <mergeCell ref="A28:D28"/>
    <mergeCell ref="H28:I28"/>
    <mergeCell ref="A1:G1"/>
    <mergeCell ref="H1:I1"/>
    <mergeCell ref="A20:D20"/>
    <mergeCell ref="H20:I20"/>
    <mergeCell ref="A26:I26"/>
  </mergeCells>
  <pageMargins left="0.70866141732283472" right="0.70866141732283472" top="0.74803149606299213" bottom="0.74803149606299213" header="0.31496062992125984" footer="0.31496062992125984"/>
  <pageSetup paperSize="9" scale="70" orientation="portrait" r:id="rId1"/>
  <ignoredErrors>
    <ignoredError sqref="A4:I43"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1816F-B6C5-43EF-A0F1-FA44C0DF4B8B}">
  <dimension ref="A1:I27"/>
  <sheetViews>
    <sheetView zoomScaleNormal="100" workbookViewId="0">
      <selection activeCell="B22" sqref="B22:G26"/>
    </sheetView>
  </sheetViews>
  <sheetFormatPr defaultRowHeight="13.2"/>
  <cols>
    <col min="1" max="1" width="31.5546875" style="238" customWidth="1"/>
    <col min="2" max="7" width="6.5546875" style="238" customWidth="1"/>
    <col min="8" max="9" width="7.109375" style="238" customWidth="1"/>
    <col min="10" max="16384" width="8.88671875" style="238"/>
  </cols>
  <sheetData>
    <row r="1" spans="1:9" ht="12.75" customHeight="1">
      <c r="A1" s="1987" t="s">
        <v>1220</v>
      </c>
      <c r="B1" s="1987" t="s">
        <v>59</v>
      </c>
      <c r="C1" s="1987" t="s">
        <v>59</v>
      </c>
      <c r="D1" s="1987" t="s">
        <v>59</v>
      </c>
      <c r="E1" s="1987" t="s">
        <v>59</v>
      </c>
      <c r="F1" s="1987" t="s">
        <v>59</v>
      </c>
      <c r="G1" s="1993" t="s">
        <v>59</v>
      </c>
      <c r="H1" s="2017" t="s">
        <v>772</v>
      </c>
      <c r="I1" s="2018" t="s">
        <v>59</v>
      </c>
    </row>
    <row r="2" spans="1:9" ht="10.5" customHeight="1">
      <c r="A2" s="621"/>
      <c r="B2" s="621"/>
      <c r="C2" s="621"/>
      <c r="D2" s="621"/>
      <c r="E2" s="621"/>
      <c r="F2" s="621"/>
      <c r="G2" s="620"/>
      <c r="H2" s="1451"/>
      <c r="I2" s="1450"/>
    </row>
    <row r="3" spans="1:9" ht="10.5" customHeight="1" thickBot="1">
      <c r="A3" s="1449" t="s">
        <v>725</v>
      </c>
      <c r="B3" s="1448" t="s">
        <v>1324</v>
      </c>
      <c r="C3" s="1448" t="s">
        <v>1200</v>
      </c>
      <c r="D3" s="1448" t="s">
        <v>1053</v>
      </c>
      <c r="E3" s="1448" t="s">
        <v>976</v>
      </c>
      <c r="F3" s="1448" t="s">
        <v>752</v>
      </c>
      <c r="G3" s="619" t="s">
        <v>751</v>
      </c>
      <c r="H3" s="1447" t="s">
        <v>1323</v>
      </c>
      <c r="I3" s="1446" t="s">
        <v>1322</v>
      </c>
    </row>
    <row r="4" spans="1:9" ht="10.5" customHeight="1">
      <c r="A4" s="617" t="s">
        <v>1217</v>
      </c>
      <c r="B4" s="1162">
        <v>45</v>
      </c>
      <c r="C4" s="1162">
        <v>43</v>
      </c>
      <c r="D4" s="1162">
        <v>47</v>
      </c>
      <c r="E4" s="1162">
        <v>42</v>
      </c>
      <c r="F4" s="1162">
        <v>42</v>
      </c>
      <c r="G4" s="1185">
        <v>38</v>
      </c>
      <c r="H4" s="616" t="s">
        <v>977</v>
      </c>
      <c r="I4" s="615" t="s">
        <v>974</v>
      </c>
    </row>
    <row r="5" spans="1:9" ht="10.5" customHeight="1">
      <c r="A5" s="612" t="s">
        <v>1216</v>
      </c>
      <c r="B5" s="1129">
        <v>34</v>
      </c>
      <c r="C5" s="1129">
        <v>37</v>
      </c>
      <c r="D5" s="1129">
        <v>41</v>
      </c>
      <c r="E5" s="1129">
        <v>40</v>
      </c>
      <c r="F5" s="1129">
        <v>38</v>
      </c>
      <c r="G5" s="1128">
        <v>37</v>
      </c>
      <c r="H5" s="1714" t="s">
        <v>827</v>
      </c>
      <c r="I5" s="1713" t="s">
        <v>1201</v>
      </c>
    </row>
    <row r="6" spans="1:9" ht="10.5" customHeight="1">
      <c r="A6" s="612" t="s">
        <v>1215</v>
      </c>
      <c r="B6" s="1129">
        <v>5</v>
      </c>
      <c r="C6" s="1129">
        <v>8</v>
      </c>
      <c r="D6" s="1129">
        <v>8</v>
      </c>
      <c r="E6" s="1129">
        <v>6</v>
      </c>
      <c r="F6" s="1129">
        <v>8</v>
      </c>
      <c r="G6" s="1128">
        <v>7</v>
      </c>
      <c r="H6" s="1714" t="s">
        <v>1055</v>
      </c>
      <c r="I6" s="1713" t="s">
        <v>1055</v>
      </c>
    </row>
    <row r="7" spans="1:9" ht="10.5" customHeight="1">
      <c r="A7" s="612" t="s">
        <v>1214</v>
      </c>
      <c r="B7" s="1129">
        <v>16</v>
      </c>
      <c r="C7" s="1129">
        <v>18</v>
      </c>
      <c r="D7" s="1129">
        <v>20</v>
      </c>
      <c r="E7" s="1129">
        <v>17</v>
      </c>
      <c r="F7" s="1129">
        <v>16</v>
      </c>
      <c r="G7" s="1128">
        <v>17</v>
      </c>
      <c r="H7" s="1714" t="s">
        <v>833</v>
      </c>
      <c r="I7" s="1713" t="s">
        <v>827</v>
      </c>
    </row>
    <row r="8" spans="1:9" ht="10.5" customHeight="1" thickBot="1">
      <c r="A8" s="612" t="s">
        <v>870</v>
      </c>
      <c r="B8" s="1129">
        <v>100</v>
      </c>
      <c r="C8" s="1129">
        <v>106</v>
      </c>
      <c r="D8" s="1129">
        <v>116</v>
      </c>
      <c r="E8" s="1129">
        <v>105</v>
      </c>
      <c r="F8" s="1129">
        <v>104</v>
      </c>
      <c r="G8" s="1128">
        <v>99</v>
      </c>
      <c r="H8" s="1445" t="s">
        <v>978</v>
      </c>
      <c r="I8" s="1444" t="s">
        <v>830</v>
      </c>
    </row>
    <row r="9" spans="1:9" ht="12.75" customHeight="1" thickBot="1">
      <c r="A9" s="612"/>
      <c r="B9" s="612"/>
      <c r="C9" s="623"/>
      <c r="D9" s="623"/>
      <c r="E9" s="623"/>
      <c r="F9" s="623"/>
      <c r="G9" s="623"/>
      <c r="H9" s="628"/>
      <c r="I9" s="628"/>
    </row>
    <row r="10" spans="1:9" ht="12.75" customHeight="1">
      <c r="A10" s="1987" t="s">
        <v>1219</v>
      </c>
      <c r="B10" s="1987" t="s">
        <v>59</v>
      </c>
      <c r="C10" s="1987" t="s">
        <v>59</v>
      </c>
      <c r="D10" s="1987" t="s">
        <v>59</v>
      </c>
      <c r="E10" s="1987" t="s">
        <v>59</v>
      </c>
      <c r="F10" s="1987" t="s">
        <v>59</v>
      </c>
      <c r="G10" s="1993" t="s">
        <v>59</v>
      </c>
      <c r="H10" s="2017" t="s">
        <v>772</v>
      </c>
      <c r="I10" s="2018" t="s">
        <v>59</v>
      </c>
    </row>
    <row r="11" spans="1:9" ht="10.5" customHeight="1">
      <c r="A11" s="621"/>
      <c r="B11" s="621"/>
      <c r="C11" s="621"/>
      <c r="D11" s="621"/>
      <c r="E11" s="621"/>
      <c r="F11" s="621"/>
      <c r="G11" s="620"/>
      <c r="H11" s="1451"/>
      <c r="I11" s="1450"/>
    </row>
    <row r="12" spans="1:9" ht="10.5" customHeight="1" thickBot="1">
      <c r="A12" s="1449" t="s">
        <v>746</v>
      </c>
      <c r="B12" s="1448" t="s">
        <v>1324</v>
      </c>
      <c r="C12" s="1448" t="s">
        <v>1200</v>
      </c>
      <c r="D12" s="1448" t="s">
        <v>1053</v>
      </c>
      <c r="E12" s="1448" t="s">
        <v>976</v>
      </c>
      <c r="F12" s="1448" t="s">
        <v>752</v>
      </c>
      <c r="G12" s="619" t="s">
        <v>751</v>
      </c>
      <c r="H12" s="1447" t="s">
        <v>1323</v>
      </c>
      <c r="I12" s="1446" t="s">
        <v>1322</v>
      </c>
    </row>
    <row r="13" spans="1:9" ht="10.5" customHeight="1">
      <c r="A13" s="617" t="s">
        <v>1217</v>
      </c>
      <c r="B13" s="1162">
        <v>27.9</v>
      </c>
      <c r="C13" s="1162">
        <v>25.4</v>
      </c>
      <c r="D13" s="1162">
        <v>29.1</v>
      </c>
      <c r="E13" s="1162">
        <v>28.4</v>
      </c>
      <c r="F13" s="1162">
        <v>27.9</v>
      </c>
      <c r="G13" s="1185">
        <v>27.5</v>
      </c>
      <c r="H13" s="616" t="s">
        <v>833</v>
      </c>
      <c r="I13" s="615" t="s">
        <v>975</v>
      </c>
    </row>
    <row r="14" spans="1:9" ht="10.5" customHeight="1">
      <c r="A14" s="612" t="s">
        <v>1216</v>
      </c>
      <c r="B14" s="1129">
        <v>29.8</v>
      </c>
      <c r="C14" s="1129">
        <v>26.5</v>
      </c>
      <c r="D14" s="1129">
        <v>31.8</v>
      </c>
      <c r="E14" s="1129">
        <v>30.2</v>
      </c>
      <c r="F14" s="1129">
        <v>30</v>
      </c>
      <c r="G14" s="1128">
        <v>29.6</v>
      </c>
      <c r="H14" s="1714" t="s">
        <v>840</v>
      </c>
      <c r="I14" s="1713" t="s">
        <v>986</v>
      </c>
    </row>
    <row r="15" spans="1:9" ht="10.5" customHeight="1">
      <c r="A15" s="612" t="s">
        <v>1215</v>
      </c>
      <c r="B15" s="1129">
        <v>7</v>
      </c>
      <c r="C15" s="1129">
        <v>5.6</v>
      </c>
      <c r="D15" s="1129">
        <v>7.5</v>
      </c>
      <c r="E15" s="1129">
        <v>6.8</v>
      </c>
      <c r="F15" s="1129">
        <v>6.8</v>
      </c>
      <c r="G15" s="1128">
        <v>6.6</v>
      </c>
      <c r="H15" s="1714" t="s">
        <v>839</v>
      </c>
      <c r="I15" s="1713" t="s">
        <v>1331</v>
      </c>
    </row>
    <row r="16" spans="1:9" ht="10.5" customHeight="1">
      <c r="A16" s="612" t="s">
        <v>1214</v>
      </c>
      <c r="B16" s="1129">
        <v>23.1</v>
      </c>
      <c r="C16" s="1129">
        <v>19.5</v>
      </c>
      <c r="D16" s="1129">
        <v>23</v>
      </c>
      <c r="E16" s="1129">
        <v>21.5</v>
      </c>
      <c r="F16" s="1129">
        <v>21.1</v>
      </c>
      <c r="G16" s="1128">
        <v>20.5</v>
      </c>
      <c r="H16" s="1714" t="s">
        <v>832</v>
      </c>
      <c r="I16" s="1713" t="s">
        <v>1345</v>
      </c>
    </row>
    <row r="17" spans="1:9" ht="10.5" customHeight="1" thickBot="1">
      <c r="A17" s="612" t="s">
        <v>870</v>
      </c>
      <c r="B17" s="1129">
        <v>87.8</v>
      </c>
      <c r="C17" s="1129">
        <v>77</v>
      </c>
      <c r="D17" s="1129">
        <v>91.4</v>
      </c>
      <c r="E17" s="1129">
        <v>86.9</v>
      </c>
      <c r="F17" s="1129">
        <v>85.8</v>
      </c>
      <c r="G17" s="1128">
        <v>84.2</v>
      </c>
      <c r="H17" s="1445" t="s">
        <v>981</v>
      </c>
      <c r="I17" s="1444" t="s">
        <v>983</v>
      </c>
    </row>
    <row r="18" spans="1:9" ht="10.5" customHeight="1" thickBot="1">
      <c r="A18" s="612"/>
      <c r="B18" s="623"/>
      <c r="C18" s="623"/>
      <c r="D18" s="623"/>
      <c r="E18" s="623"/>
      <c r="F18" s="623"/>
      <c r="G18" s="623"/>
      <c r="H18" s="622"/>
      <c r="I18" s="622"/>
    </row>
    <row r="19" spans="1:9" ht="15" customHeight="1">
      <c r="A19" s="1987" t="s">
        <v>1218</v>
      </c>
      <c r="B19" s="1987" t="s">
        <v>59</v>
      </c>
      <c r="C19" s="1987" t="s">
        <v>59</v>
      </c>
      <c r="D19" s="1987" t="s">
        <v>59</v>
      </c>
      <c r="E19" s="1987" t="s">
        <v>59</v>
      </c>
      <c r="F19" s="1987" t="s">
        <v>59</v>
      </c>
      <c r="G19" s="1993" t="s">
        <v>59</v>
      </c>
      <c r="H19" s="2017" t="s">
        <v>772</v>
      </c>
      <c r="I19" s="2018" t="s">
        <v>59</v>
      </c>
    </row>
    <row r="20" spans="1:9" ht="10.5" customHeight="1">
      <c r="A20" s="621"/>
      <c r="B20" s="621"/>
      <c r="C20" s="621"/>
      <c r="D20" s="621"/>
      <c r="E20" s="621"/>
      <c r="F20" s="621"/>
      <c r="G20" s="620"/>
      <c r="H20" s="1451"/>
      <c r="I20" s="1450"/>
    </row>
    <row r="21" spans="1:9" ht="10.5" customHeight="1" thickBot="1">
      <c r="A21" s="1449" t="s">
        <v>746</v>
      </c>
      <c r="B21" s="1448" t="s">
        <v>1324</v>
      </c>
      <c r="C21" s="1448" t="s">
        <v>1200</v>
      </c>
      <c r="D21" s="1448" t="s">
        <v>1053</v>
      </c>
      <c r="E21" s="1448" t="s">
        <v>976</v>
      </c>
      <c r="F21" s="1448" t="s">
        <v>752</v>
      </c>
      <c r="G21" s="619" t="s">
        <v>751</v>
      </c>
      <c r="H21" s="1447" t="s">
        <v>1323</v>
      </c>
      <c r="I21" s="1446" t="s">
        <v>1322</v>
      </c>
    </row>
    <row r="22" spans="1:9" ht="10.5" customHeight="1">
      <c r="A22" s="617" t="s">
        <v>1217</v>
      </c>
      <c r="B22" s="1155">
        <v>3.5</v>
      </c>
      <c r="C22" s="1155">
        <v>3.4</v>
      </c>
      <c r="D22" s="1155">
        <v>3.4</v>
      </c>
      <c r="E22" s="1155">
        <v>3.3</v>
      </c>
      <c r="F22" s="1155">
        <v>3.3</v>
      </c>
      <c r="G22" s="1936">
        <v>3.2</v>
      </c>
      <c r="H22" s="616" t="s">
        <v>841</v>
      </c>
      <c r="I22" s="615" t="s">
        <v>839</v>
      </c>
    </row>
    <row r="23" spans="1:9" ht="10.5" customHeight="1">
      <c r="A23" s="612" t="s">
        <v>1216</v>
      </c>
      <c r="B23" s="1140">
        <v>2.1</v>
      </c>
      <c r="C23" s="1140">
        <v>2.1</v>
      </c>
      <c r="D23" s="1140">
        <v>2</v>
      </c>
      <c r="E23" s="1140">
        <v>2</v>
      </c>
      <c r="F23" s="1140">
        <v>2</v>
      </c>
      <c r="G23" s="1935">
        <v>2</v>
      </c>
      <c r="H23" s="1714" t="s">
        <v>974</v>
      </c>
      <c r="I23" s="1713" t="s">
        <v>833</v>
      </c>
    </row>
    <row r="24" spans="1:9" ht="10.5" customHeight="1">
      <c r="A24" s="612" t="s">
        <v>1215</v>
      </c>
      <c r="B24" s="1140">
        <v>1.2</v>
      </c>
      <c r="C24" s="1140">
        <v>1.1000000000000001</v>
      </c>
      <c r="D24" s="1140">
        <v>1.2</v>
      </c>
      <c r="E24" s="1140">
        <v>1.2</v>
      </c>
      <c r="F24" s="1140">
        <v>1.1000000000000001</v>
      </c>
      <c r="G24" s="1935">
        <v>1.1000000000000001</v>
      </c>
      <c r="H24" s="1714" t="s">
        <v>832</v>
      </c>
      <c r="I24" s="1713" t="s">
        <v>832</v>
      </c>
    </row>
    <row r="25" spans="1:9" ht="10.5" customHeight="1">
      <c r="A25" s="612" t="s">
        <v>1214</v>
      </c>
      <c r="B25" s="1140">
        <v>2</v>
      </c>
      <c r="C25" s="1140">
        <v>1.8</v>
      </c>
      <c r="D25" s="1140">
        <v>1.9</v>
      </c>
      <c r="E25" s="1140">
        <v>1.7</v>
      </c>
      <c r="F25" s="1140">
        <v>1.6</v>
      </c>
      <c r="G25" s="1935">
        <v>1.5</v>
      </c>
      <c r="H25" s="1714" t="s">
        <v>1331</v>
      </c>
      <c r="I25" s="1713" t="s">
        <v>979</v>
      </c>
    </row>
    <row r="26" spans="1:9" ht="10.5" customHeight="1" thickBot="1">
      <c r="A26" s="612" t="s">
        <v>870</v>
      </c>
      <c r="B26" s="1140">
        <v>8.8000000000000007</v>
      </c>
      <c r="C26" s="1140">
        <v>8.4</v>
      </c>
      <c r="D26" s="1140">
        <v>8.5</v>
      </c>
      <c r="E26" s="1140">
        <v>8.1999999999999993</v>
      </c>
      <c r="F26" s="1140">
        <v>8</v>
      </c>
      <c r="G26" s="1935">
        <v>7.8</v>
      </c>
      <c r="H26" s="1445" t="s">
        <v>975</v>
      </c>
      <c r="I26" s="1444" t="s">
        <v>974</v>
      </c>
    </row>
    <row r="27" spans="1:9" ht="10.5" customHeight="1">
      <c r="A27" s="612"/>
      <c r="B27" s="623"/>
      <c r="C27" s="623"/>
      <c r="D27" s="623"/>
      <c r="E27" s="623"/>
      <c r="F27" s="623"/>
      <c r="G27" s="623"/>
      <c r="H27" s="1193"/>
      <c r="I27" s="1193"/>
    </row>
  </sheetData>
  <mergeCells count="6">
    <mergeCell ref="A1:G1"/>
    <mergeCell ref="H1:I1"/>
    <mergeCell ref="A10:G10"/>
    <mergeCell ref="H10:I10"/>
    <mergeCell ref="A19:G19"/>
    <mergeCell ref="H19:I19"/>
  </mergeCells>
  <pageMargins left="0.70866141732283472" right="0.70866141732283472" top="0.74803149606299213" bottom="0.74803149606299213" header="0.31496062992125984" footer="0.31496062992125984"/>
  <pageSetup paperSize="9" scale="70" orientation="portrait" r:id="rId1"/>
  <ignoredErrors>
    <ignoredError sqref="H4:I28" numberStoredAsText="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6AFFF8-8062-4C7A-9595-56797A0495DC}">
  <dimension ref="A1:I61"/>
  <sheetViews>
    <sheetView topLeftCell="A40" zoomScaleNormal="100" workbookViewId="0">
      <selection activeCell="K42" sqref="K42"/>
    </sheetView>
  </sheetViews>
  <sheetFormatPr defaultRowHeight="13.2"/>
  <cols>
    <col min="1" max="1" width="40.33203125" style="238" customWidth="1"/>
    <col min="2" max="8" width="7.5546875" style="238" customWidth="1"/>
    <col min="9" max="9" width="7.88671875" style="238" customWidth="1"/>
    <col min="10" max="16384" width="8.88671875" style="238"/>
  </cols>
  <sheetData>
    <row r="1" spans="1:9" ht="12.75" customHeight="1">
      <c r="A1" s="1987" t="s">
        <v>1616</v>
      </c>
      <c r="B1" s="1987"/>
      <c r="C1" s="1987"/>
      <c r="D1" s="1987"/>
      <c r="E1" s="1987"/>
      <c r="F1" s="1987"/>
      <c r="G1" s="1993"/>
      <c r="H1" s="1462" t="s">
        <v>772</v>
      </c>
      <c r="I1" s="1461"/>
    </row>
    <row r="2" spans="1:9" ht="10.5" customHeight="1">
      <c r="A2" s="621"/>
      <c r="B2" s="621"/>
      <c r="C2" s="621"/>
      <c r="D2" s="621"/>
      <c r="E2" s="621"/>
      <c r="F2" s="621"/>
      <c r="G2" s="620"/>
      <c r="H2" s="1460"/>
      <c r="I2" s="1459"/>
    </row>
    <row r="3" spans="1:9" ht="10.5" customHeight="1" thickBot="1">
      <c r="A3" s="1454" t="s">
        <v>725</v>
      </c>
      <c r="B3" s="1453" t="s">
        <v>1324</v>
      </c>
      <c r="C3" s="1453" t="s">
        <v>1200</v>
      </c>
      <c r="D3" s="1453" t="s">
        <v>1053</v>
      </c>
      <c r="E3" s="1453" t="s">
        <v>976</v>
      </c>
      <c r="F3" s="1453" t="s">
        <v>752</v>
      </c>
      <c r="G3" s="619" t="s">
        <v>751</v>
      </c>
      <c r="H3" s="1458" t="s">
        <v>1322</v>
      </c>
      <c r="I3" s="1457" t="s">
        <v>1323</v>
      </c>
    </row>
    <row r="4" spans="1:9" ht="10.5" customHeight="1">
      <c r="A4" s="617" t="s">
        <v>761</v>
      </c>
      <c r="B4" s="626">
        <v>46.9</v>
      </c>
      <c r="C4" s="626">
        <v>41.9</v>
      </c>
      <c r="D4" s="626">
        <v>48.7</v>
      </c>
      <c r="E4" s="626">
        <v>47</v>
      </c>
      <c r="F4" s="626">
        <v>46.1</v>
      </c>
      <c r="G4" s="625">
        <v>45.1</v>
      </c>
      <c r="H4" s="616" t="s">
        <v>986</v>
      </c>
      <c r="I4" s="615" t="s">
        <v>981</v>
      </c>
    </row>
    <row r="5" spans="1:9" ht="10.5" customHeight="1">
      <c r="A5" s="612" t="s">
        <v>760</v>
      </c>
      <c r="B5" s="623">
        <v>1102.0728250000002</v>
      </c>
      <c r="C5" s="623">
        <v>1644.3</v>
      </c>
      <c r="D5" s="623">
        <v>1966</v>
      </c>
      <c r="E5" s="623">
        <v>1174</v>
      </c>
      <c r="F5" s="623">
        <v>1247</v>
      </c>
      <c r="G5" s="624">
        <v>1298</v>
      </c>
      <c r="H5" s="1720" t="s">
        <v>1316</v>
      </c>
      <c r="I5" s="1719" t="s">
        <v>990</v>
      </c>
    </row>
    <row r="6" spans="1:9" ht="10.5" customHeight="1">
      <c r="A6" s="621" t="s">
        <v>1226</v>
      </c>
      <c r="B6" s="623"/>
      <c r="C6" s="623"/>
      <c r="D6" s="623"/>
      <c r="E6" s="623"/>
      <c r="F6" s="623"/>
      <c r="G6" s="624"/>
      <c r="H6" s="1720"/>
      <c r="I6" s="1719"/>
    </row>
    <row r="7" spans="1:9" ht="10.5" customHeight="1">
      <c r="A7" s="612" t="s">
        <v>1225</v>
      </c>
      <c r="B7" s="623">
        <v>4.7369349999999999</v>
      </c>
      <c r="C7" s="623">
        <v>4</v>
      </c>
      <c r="D7" s="623">
        <v>17</v>
      </c>
      <c r="E7" s="623">
        <v>2</v>
      </c>
      <c r="F7" s="623">
        <v>5</v>
      </c>
      <c r="G7" s="624">
        <v>4</v>
      </c>
      <c r="H7" s="1720" t="s">
        <v>1345</v>
      </c>
      <c r="I7" s="1719" t="s">
        <v>837</v>
      </c>
    </row>
    <row r="8" spans="1:9" ht="10.5" customHeight="1">
      <c r="A8" s="612" t="s">
        <v>1223</v>
      </c>
      <c r="B8" s="623">
        <v>51.309019999999997</v>
      </c>
      <c r="C8" s="623">
        <v>56</v>
      </c>
      <c r="D8" s="623">
        <v>51</v>
      </c>
      <c r="E8" s="623">
        <v>53</v>
      </c>
      <c r="F8" s="623">
        <v>56</v>
      </c>
      <c r="G8" s="624">
        <v>53</v>
      </c>
      <c r="H8" s="1720" t="s">
        <v>1201</v>
      </c>
      <c r="I8" s="1719" t="s">
        <v>1201</v>
      </c>
    </row>
    <row r="9" spans="1:9" ht="10.5" customHeight="1">
      <c r="A9" s="612" t="s">
        <v>1222</v>
      </c>
      <c r="B9" s="623">
        <v>16.594457999999999</v>
      </c>
      <c r="C9" s="623">
        <v>19</v>
      </c>
      <c r="D9" s="623">
        <v>16</v>
      </c>
      <c r="E9" s="623">
        <v>18</v>
      </c>
      <c r="F9" s="623">
        <v>19</v>
      </c>
      <c r="G9" s="624">
        <v>18</v>
      </c>
      <c r="H9" s="1720" t="s">
        <v>834</v>
      </c>
      <c r="I9" s="1719" t="s">
        <v>834</v>
      </c>
    </row>
    <row r="10" spans="1:9" ht="10.5" customHeight="1" thickBot="1">
      <c r="A10" s="1122" t="s">
        <v>793</v>
      </c>
      <c r="B10" s="1174">
        <v>72.640412999999995</v>
      </c>
      <c r="C10" s="1174">
        <v>79</v>
      </c>
      <c r="D10" s="1174">
        <v>84</v>
      </c>
      <c r="E10" s="1174">
        <v>73</v>
      </c>
      <c r="F10" s="1174">
        <v>80</v>
      </c>
      <c r="G10" s="1217">
        <v>75</v>
      </c>
      <c r="H10" s="1718" t="s">
        <v>1201</v>
      </c>
      <c r="I10" s="1717" t="s">
        <v>828</v>
      </c>
    </row>
    <row r="11" spans="1:9" ht="10.5" customHeight="1">
      <c r="A11" s="1124"/>
      <c r="B11" s="1151"/>
      <c r="C11" s="1151"/>
      <c r="D11" s="1151"/>
      <c r="E11" s="1151"/>
      <c r="F11" s="1151"/>
      <c r="G11" s="1151"/>
      <c r="H11" s="1456"/>
      <c r="I11" s="1455"/>
    </row>
    <row r="12" spans="1:9" ht="10.5" customHeight="1">
      <c r="A12" s="1124" t="s">
        <v>1221</v>
      </c>
      <c r="B12" s="1151"/>
      <c r="C12" s="1151"/>
      <c r="D12" s="1151"/>
      <c r="E12" s="1151"/>
      <c r="F12" s="1151"/>
      <c r="G12" s="1151"/>
      <c r="H12" s="1184"/>
      <c r="I12" s="1184"/>
    </row>
    <row r="13" spans="1:9" ht="10.5" customHeight="1">
      <c r="A13" s="1200" t="s">
        <v>792</v>
      </c>
      <c r="B13" s="2019" t="s">
        <v>791</v>
      </c>
      <c r="C13" s="2019" t="s">
        <v>59</v>
      </c>
      <c r="D13" s="2019" t="s">
        <v>59</v>
      </c>
      <c r="E13" s="2019" t="s">
        <v>59</v>
      </c>
      <c r="F13" s="2019" t="s">
        <v>59</v>
      </c>
      <c r="G13" s="2019" t="s">
        <v>59</v>
      </c>
      <c r="H13" s="2019" t="s">
        <v>59</v>
      </c>
      <c r="I13" s="2019" t="s">
        <v>59</v>
      </c>
    </row>
    <row r="14" spans="1:9" ht="10.5" customHeight="1">
      <c r="A14" s="1124"/>
      <c r="B14" s="2019" t="s">
        <v>59</v>
      </c>
      <c r="C14" s="2019" t="s">
        <v>59</v>
      </c>
      <c r="D14" s="2019" t="s">
        <v>59</v>
      </c>
      <c r="E14" s="2019" t="s">
        <v>59</v>
      </c>
      <c r="F14" s="2019" t="s">
        <v>59</v>
      </c>
      <c r="G14" s="2019" t="s">
        <v>59</v>
      </c>
      <c r="H14" s="2019" t="s">
        <v>59</v>
      </c>
      <c r="I14" s="2019" t="s">
        <v>59</v>
      </c>
    </row>
    <row r="15" spans="1:9" ht="10.5" customHeight="1">
      <c r="A15" s="1124"/>
      <c r="B15" s="1151"/>
      <c r="C15" s="1151"/>
      <c r="D15" s="1151"/>
      <c r="E15" s="1151"/>
      <c r="F15" s="1151"/>
      <c r="G15" s="1151"/>
      <c r="H15" s="1184"/>
      <c r="I15" s="1184"/>
    </row>
    <row r="16" spans="1:9" ht="10.5" customHeight="1">
      <c r="A16" s="1200" t="s">
        <v>790</v>
      </c>
      <c r="B16" s="2019" t="s">
        <v>789</v>
      </c>
      <c r="C16" s="2019" t="s">
        <v>59</v>
      </c>
      <c r="D16" s="2019" t="s">
        <v>59</v>
      </c>
      <c r="E16" s="2019" t="s">
        <v>59</v>
      </c>
      <c r="F16" s="2019" t="s">
        <v>59</v>
      </c>
      <c r="G16" s="2019" t="s">
        <v>59</v>
      </c>
      <c r="H16" s="2019" t="s">
        <v>59</v>
      </c>
      <c r="I16" s="2019" t="s">
        <v>59</v>
      </c>
    </row>
    <row r="17" spans="1:9" ht="10.5" customHeight="1">
      <c r="A17" s="1124"/>
      <c r="B17" s="2019" t="s">
        <v>59</v>
      </c>
      <c r="C17" s="2019" t="s">
        <v>59</v>
      </c>
      <c r="D17" s="2019" t="s">
        <v>59</v>
      </c>
      <c r="E17" s="2019" t="s">
        <v>59</v>
      </c>
      <c r="F17" s="2019" t="s">
        <v>59</v>
      </c>
      <c r="G17" s="2019" t="s">
        <v>59</v>
      </c>
      <c r="H17" s="2019" t="s">
        <v>59</v>
      </c>
      <c r="I17" s="2019" t="s">
        <v>59</v>
      </c>
    </row>
    <row r="18" spans="1:9" ht="10.5" customHeight="1">
      <c r="A18" s="1124"/>
      <c r="B18" s="1151"/>
      <c r="C18" s="1151"/>
      <c r="D18" s="1151"/>
      <c r="E18" s="1151"/>
      <c r="F18" s="1151"/>
      <c r="G18" s="1151"/>
      <c r="H18" s="1184"/>
      <c r="I18" s="1184"/>
    </row>
    <row r="19" spans="1:9" ht="10.5" customHeight="1">
      <c r="A19" s="1200" t="s">
        <v>788</v>
      </c>
      <c r="B19" s="2019" t="s">
        <v>787</v>
      </c>
      <c r="C19" s="2019" t="s">
        <v>59</v>
      </c>
      <c r="D19" s="2019" t="s">
        <v>59</v>
      </c>
      <c r="E19" s="2019" t="s">
        <v>59</v>
      </c>
      <c r="F19" s="2019" t="s">
        <v>59</v>
      </c>
      <c r="G19" s="2019" t="s">
        <v>59</v>
      </c>
      <c r="H19" s="2019" t="s">
        <v>59</v>
      </c>
      <c r="I19" s="2019" t="s">
        <v>59</v>
      </c>
    </row>
    <row r="20" spans="1:9" ht="10.5" customHeight="1">
      <c r="A20" s="1124"/>
      <c r="B20" s="2019" t="s">
        <v>59</v>
      </c>
      <c r="C20" s="2019" t="s">
        <v>59</v>
      </c>
      <c r="D20" s="2019" t="s">
        <v>59</v>
      </c>
      <c r="E20" s="2019" t="s">
        <v>59</v>
      </c>
      <c r="F20" s="2019" t="s">
        <v>59</v>
      </c>
      <c r="G20" s="2019" t="s">
        <v>59</v>
      </c>
      <c r="H20" s="2019" t="s">
        <v>59</v>
      </c>
      <c r="I20" s="2019" t="s">
        <v>59</v>
      </c>
    </row>
    <row r="21" spans="1:9" ht="10.5" customHeight="1">
      <c r="A21" s="1124"/>
      <c r="B21" s="1151"/>
      <c r="C21" s="1151"/>
      <c r="D21" s="1151"/>
      <c r="E21" s="1151"/>
      <c r="F21" s="1151"/>
      <c r="G21" s="1151"/>
      <c r="H21" s="1184"/>
      <c r="I21" s="1184"/>
    </row>
    <row r="22" spans="1:9" ht="10.5" customHeight="1">
      <c r="A22" s="1200" t="s">
        <v>786</v>
      </c>
      <c r="B22" s="2019" t="s">
        <v>785</v>
      </c>
      <c r="C22" s="2019" t="s">
        <v>59</v>
      </c>
      <c r="D22" s="2019" t="s">
        <v>59</v>
      </c>
      <c r="E22" s="2019" t="s">
        <v>59</v>
      </c>
      <c r="F22" s="2019" t="s">
        <v>59</v>
      </c>
      <c r="G22" s="2019" t="s">
        <v>59</v>
      </c>
      <c r="H22" s="2019" t="s">
        <v>59</v>
      </c>
      <c r="I22" s="2019" t="s">
        <v>59</v>
      </c>
    </row>
    <row r="23" spans="1:9" ht="10.5" customHeight="1">
      <c r="A23" s="1124"/>
      <c r="B23" s="2019" t="s">
        <v>59</v>
      </c>
      <c r="C23" s="2019" t="s">
        <v>59</v>
      </c>
      <c r="D23" s="2019" t="s">
        <v>59</v>
      </c>
      <c r="E23" s="2019" t="s">
        <v>59</v>
      </c>
      <c r="F23" s="2019" t="s">
        <v>59</v>
      </c>
      <c r="G23" s="2019" t="s">
        <v>59</v>
      </c>
      <c r="H23" s="2019" t="s">
        <v>59</v>
      </c>
      <c r="I23" s="2019" t="s">
        <v>59</v>
      </c>
    </row>
    <row r="24" spans="1:9" ht="10.5" customHeight="1">
      <c r="A24" s="1124"/>
      <c r="B24" s="2019" t="s">
        <v>59</v>
      </c>
      <c r="C24" s="2019" t="s">
        <v>59</v>
      </c>
      <c r="D24" s="2019" t="s">
        <v>59</v>
      </c>
      <c r="E24" s="2019" t="s">
        <v>59</v>
      </c>
      <c r="F24" s="2019" t="s">
        <v>59</v>
      </c>
      <c r="G24" s="2019" t="s">
        <v>59</v>
      </c>
      <c r="H24" s="2019" t="s">
        <v>59</v>
      </c>
      <c r="I24" s="2019" t="s">
        <v>59</v>
      </c>
    </row>
    <row r="25" spans="1:9" ht="10.5" customHeight="1">
      <c r="A25" s="1124"/>
      <c r="B25" s="1627"/>
      <c r="C25" s="1627"/>
      <c r="D25" s="1627"/>
      <c r="E25" s="1627"/>
      <c r="F25" s="1627"/>
      <c r="G25" s="1627"/>
      <c r="H25" s="1627"/>
      <c r="I25" s="1627"/>
    </row>
    <row r="26" spans="1:9" ht="10.5" customHeight="1">
      <c r="A26" s="1124" t="s">
        <v>795</v>
      </c>
      <c r="B26" s="2019" t="s">
        <v>784</v>
      </c>
      <c r="C26" s="2019" t="s">
        <v>59</v>
      </c>
      <c r="D26" s="2019" t="s">
        <v>59</v>
      </c>
      <c r="E26" s="2019" t="s">
        <v>59</v>
      </c>
      <c r="F26" s="2019" t="s">
        <v>59</v>
      </c>
      <c r="G26" s="2019" t="s">
        <v>59</v>
      </c>
      <c r="H26" s="2019" t="s">
        <v>59</v>
      </c>
      <c r="I26" s="2019" t="s">
        <v>59</v>
      </c>
    </row>
    <row r="27" spans="1:9" ht="10.5" customHeight="1">
      <c r="A27" s="1124"/>
      <c r="B27" s="2019" t="s">
        <v>59</v>
      </c>
      <c r="C27" s="2019" t="s">
        <v>59</v>
      </c>
      <c r="D27" s="2019" t="s">
        <v>59</v>
      </c>
      <c r="E27" s="2019" t="s">
        <v>59</v>
      </c>
      <c r="F27" s="2019" t="s">
        <v>59</v>
      </c>
      <c r="G27" s="2019" t="s">
        <v>59</v>
      </c>
      <c r="H27" s="2019" t="s">
        <v>59</v>
      </c>
      <c r="I27" s="2019" t="s">
        <v>59</v>
      </c>
    </row>
    <row r="28" spans="1:9" ht="10.5" customHeight="1">
      <c r="A28" s="1124"/>
      <c r="B28" s="1627"/>
      <c r="C28" s="1627"/>
      <c r="D28" s="1627"/>
      <c r="E28" s="1627"/>
      <c r="F28" s="1627"/>
      <c r="G28" s="1627"/>
      <c r="H28" s="1627"/>
      <c r="I28" s="1627"/>
    </row>
    <row r="29" spans="1:9" ht="12.75" customHeight="1">
      <c r="A29" s="621" t="s">
        <v>794</v>
      </c>
      <c r="B29" s="2020" t="s">
        <v>783</v>
      </c>
      <c r="C29" s="2020" t="s">
        <v>59</v>
      </c>
      <c r="D29" s="2020" t="s">
        <v>59</v>
      </c>
      <c r="E29" s="2020" t="s">
        <v>59</v>
      </c>
      <c r="F29" s="2020" t="s">
        <v>59</v>
      </c>
      <c r="G29" s="2020" t="s">
        <v>59</v>
      </c>
      <c r="H29" s="2020" t="s">
        <v>59</v>
      </c>
      <c r="I29" s="2020" t="s">
        <v>59</v>
      </c>
    </row>
    <row r="30" spans="1:9" ht="10.5" customHeight="1">
      <c r="A30" s="612"/>
      <c r="B30" s="2020" t="s">
        <v>59</v>
      </c>
      <c r="C30" s="2020" t="s">
        <v>59</v>
      </c>
      <c r="D30" s="2020" t="s">
        <v>59</v>
      </c>
      <c r="E30" s="2020" t="s">
        <v>59</v>
      </c>
      <c r="F30" s="2020" t="s">
        <v>59</v>
      </c>
      <c r="G30" s="2020" t="s">
        <v>59</v>
      </c>
      <c r="H30" s="2020" t="s">
        <v>59</v>
      </c>
      <c r="I30" s="2020" t="s">
        <v>59</v>
      </c>
    </row>
    <row r="31" spans="1:9" ht="10.5" customHeight="1">
      <c r="A31" s="612"/>
      <c r="B31" s="1628"/>
      <c r="C31" s="1628"/>
      <c r="D31" s="1628"/>
      <c r="E31" s="1628"/>
      <c r="F31" s="1628"/>
      <c r="G31" s="1628"/>
      <c r="H31" s="1628"/>
      <c r="I31" s="1628"/>
    </row>
    <row r="32" spans="1:9" ht="10.5" customHeight="1">
      <c r="A32" s="612"/>
      <c r="B32" s="1628"/>
      <c r="C32" s="1628"/>
      <c r="D32" s="1628"/>
      <c r="E32" s="1628"/>
      <c r="F32" s="1628"/>
      <c r="G32" s="1628"/>
      <c r="H32" s="1628"/>
      <c r="I32" s="1628"/>
    </row>
    <row r="33" spans="1:9" ht="15" customHeight="1">
      <c r="A33" s="1987" t="s">
        <v>757</v>
      </c>
      <c r="B33" s="1987" t="s">
        <v>59</v>
      </c>
      <c r="C33" s="1987" t="s">
        <v>59</v>
      </c>
      <c r="D33" s="1987" t="s">
        <v>59</v>
      </c>
      <c r="E33" s="1127"/>
      <c r="F33" s="1127"/>
      <c r="G33" s="1127"/>
      <c r="H33" s="1127"/>
      <c r="I33" s="1626"/>
    </row>
    <row r="34" spans="1:9" ht="10.5" customHeight="1" thickBot="1">
      <c r="A34" s="1454" t="s">
        <v>725</v>
      </c>
      <c r="B34" s="1453" t="s">
        <v>1324</v>
      </c>
      <c r="C34" s="1453" t="s">
        <v>1200</v>
      </c>
      <c r="D34" s="1453" t="s">
        <v>1053</v>
      </c>
      <c r="E34" s="1453" t="s">
        <v>976</v>
      </c>
      <c r="F34" s="1453" t="s">
        <v>752</v>
      </c>
      <c r="G34" s="1453" t="s">
        <v>751</v>
      </c>
      <c r="H34" s="1195"/>
      <c r="I34" s="1157"/>
    </row>
    <row r="35" spans="1:9" ht="10.5" customHeight="1">
      <c r="A35" s="1192" t="s">
        <v>756</v>
      </c>
      <c r="B35" s="1199"/>
      <c r="C35" s="1199"/>
      <c r="D35" s="1199"/>
      <c r="E35" s="1199"/>
      <c r="F35" s="1199"/>
      <c r="G35" s="1199"/>
      <c r="H35" s="1198"/>
      <c r="I35" s="1157"/>
    </row>
    <row r="36" spans="1:9" ht="10.5" customHeight="1">
      <c r="A36" s="1189" t="s">
        <v>750</v>
      </c>
      <c r="B36" s="1198">
        <v>212.216711</v>
      </c>
      <c r="C36" s="1198">
        <v>320.10000000000002</v>
      </c>
      <c r="D36" s="1198">
        <v>1000</v>
      </c>
      <c r="E36" s="1198">
        <v>384</v>
      </c>
      <c r="F36" s="1198">
        <v>374.2</v>
      </c>
      <c r="G36" s="1198">
        <v>311.39999999999998</v>
      </c>
      <c r="H36" s="1198"/>
      <c r="I36" s="1157"/>
    </row>
    <row r="37" spans="1:9" ht="10.5" customHeight="1">
      <c r="A37" s="1189" t="s">
        <v>749</v>
      </c>
      <c r="B37" s="1198">
        <v>395.77070400000002</v>
      </c>
      <c r="C37" s="1198">
        <v>580.79999999999995</v>
      </c>
      <c r="D37" s="1198">
        <v>449.8</v>
      </c>
      <c r="E37" s="1198">
        <v>412.7</v>
      </c>
      <c r="F37" s="1198">
        <v>404.3</v>
      </c>
      <c r="G37" s="1198">
        <v>458.7</v>
      </c>
      <c r="H37" s="1198"/>
      <c r="I37" s="1157"/>
    </row>
    <row r="38" spans="1:9" ht="10.5" customHeight="1">
      <c r="A38" s="1189" t="s">
        <v>748</v>
      </c>
      <c r="B38" s="1198">
        <v>494.08541000000002</v>
      </c>
      <c r="C38" s="1198">
        <v>743.4</v>
      </c>
      <c r="D38" s="1198">
        <v>516.5</v>
      </c>
      <c r="E38" s="1198">
        <v>377.7</v>
      </c>
      <c r="F38" s="1198">
        <v>468.7</v>
      </c>
      <c r="G38" s="1198">
        <v>527.70000000000005</v>
      </c>
      <c r="H38" s="1198"/>
      <c r="I38" s="1157"/>
    </row>
    <row r="39" spans="1:9" ht="10.5" customHeight="1">
      <c r="A39" s="1122" t="s">
        <v>249</v>
      </c>
      <c r="B39" s="1174">
        <v>1102.0728250000002</v>
      </c>
      <c r="C39" s="1174">
        <v>1644.3</v>
      </c>
      <c r="D39" s="1174">
        <v>1966.3</v>
      </c>
      <c r="E39" s="1174">
        <v>1174.4000000000001</v>
      </c>
      <c r="F39" s="1174">
        <v>1247.2</v>
      </c>
      <c r="G39" s="1174">
        <v>1297.8</v>
      </c>
      <c r="H39" s="1151"/>
      <c r="I39" s="1152"/>
    </row>
    <row r="40" spans="1:9" ht="10.5" customHeight="1">
      <c r="A40" s="1985"/>
      <c r="B40" s="1985" t="s">
        <v>59</v>
      </c>
      <c r="C40" s="1985" t="s">
        <v>59</v>
      </c>
      <c r="D40" s="1985" t="s">
        <v>59</v>
      </c>
      <c r="E40" s="1985" t="s">
        <v>59</v>
      </c>
      <c r="F40" s="1985" t="s">
        <v>59</v>
      </c>
      <c r="G40" s="1985" t="s">
        <v>59</v>
      </c>
      <c r="H40" s="1985" t="s">
        <v>59</v>
      </c>
      <c r="I40" s="1985" t="s">
        <v>59</v>
      </c>
    </row>
    <row r="41" spans="1:9" ht="10.5" customHeight="1">
      <c r="A41" s="465"/>
      <c r="B41" s="465"/>
      <c r="C41" s="465"/>
      <c r="D41" s="465"/>
      <c r="E41" s="465"/>
      <c r="F41" s="465"/>
      <c r="G41" s="465"/>
      <c r="H41" s="465"/>
      <c r="I41" s="465"/>
    </row>
    <row r="42" spans="1:9" ht="23.25" customHeight="1" thickBot="1">
      <c r="A42" s="1127" t="s">
        <v>755</v>
      </c>
      <c r="B42" s="2021" t="s">
        <v>754</v>
      </c>
      <c r="C42" s="2021" t="s">
        <v>59</v>
      </c>
      <c r="D42" s="2021" t="s">
        <v>59</v>
      </c>
      <c r="E42" s="2021" t="s">
        <v>753</v>
      </c>
      <c r="F42" s="2021" t="s">
        <v>59</v>
      </c>
      <c r="G42" s="2021" t="s">
        <v>59</v>
      </c>
      <c r="H42" s="1196"/>
      <c r="I42" s="1626"/>
    </row>
    <row r="43" spans="1:9" ht="12" customHeight="1" thickBot="1">
      <c r="A43" s="1454" t="s">
        <v>746</v>
      </c>
      <c r="B43" s="1197" t="s">
        <v>1324</v>
      </c>
      <c r="C43" s="1197" t="s">
        <v>1200</v>
      </c>
      <c r="D43" s="1197" t="s">
        <v>1053</v>
      </c>
      <c r="E43" s="1197" t="s">
        <v>1324</v>
      </c>
      <c r="F43" s="1197" t="s">
        <v>1200</v>
      </c>
      <c r="G43" s="1197" t="s">
        <v>1053</v>
      </c>
      <c r="H43" s="465"/>
      <c r="I43" s="1157"/>
    </row>
    <row r="44" spans="1:9" ht="10.5" customHeight="1">
      <c r="A44" s="1189" t="s">
        <v>750</v>
      </c>
      <c r="B44" s="1188">
        <v>17.440118061</v>
      </c>
      <c r="C44" s="1188">
        <v>16.3</v>
      </c>
      <c r="D44" s="1188">
        <v>18.050769519999999</v>
      </c>
      <c r="E44" s="1188">
        <v>5.62</v>
      </c>
      <c r="F44" s="1188">
        <v>4.7699999999999996</v>
      </c>
      <c r="G44" s="1188">
        <v>7.5</v>
      </c>
      <c r="H44" s="465"/>
      <c r="I44" s="1157"/>
    </row>
    <row r="45" spans="1:9" ht="10.5" customHeight="1">
      <c r="A45" s="1189" t="s">
        <v>749</v>
      </c>
      <c r="B45" s="1188">
        <v>13.403496014</v>
      </c>
      <c r="C45" s="1188">
        <v>11.7</v>
      </c>
      <c r="D45" s="1188">
        <v>14.4691571</v>
      </c>
      <c r="E45" s="1188">
        <v>6.5</v>
      </c>
      <c r="F45" s="1188">
        <v>5.3</v>
      </c>
      <c r="G45" s="1188">
        <v>6.97</v>
      </c>
      <c r="H45" s="465"/>
      <c r="I45" s="1157"/>
    </row>
    <row r="46" spans="1:9" ht="10.5" customHeight="1">
      <c r="A46" s="1189" t="s">
        <v>748</v>
      </c>
      <c r="B46" s="1188">
        <v>16.067186204999999</v>
      </c>
      <c r="C46" s="1188">
        <v>13.9</v>
      </c>
      <c r="D46" s="1188">
        <v>16.172625279999998</v>
      </c>
      <c r="E46" s="1188">
        <v>5.26</v>
      </c>
      <c r="F46" s="1188">
        <v>4.76</v>
      </c>
      <c r="G46" s="1188">
        <v>11.81</v>
      </c>
      <c r="H46" s="465"/>
      <c r="I46" s="1157"/>
    </row>
    <row r="47" spans="1:9" ht="10.5" customHeight="1">
      <c r="A47" s="1122" t="s">
        <v>249</v>
      </c>
      <c r="B47" s="1715">
        <v>46.910800279999997</v>
      </c>
      <c r="C47" s="1715">
        <v>41.9</v>
      </c>
      <c r="D47" s="1715">
        <v>48.692551899999998</v>
      </c>
      <c r="E47" s="1174"/>
      <c r="F47" s="1174"/>
      <c r="G47" s="1174"/>
      <c r="H47" s="465"/>
      <c r="I47" s="1152"/>
    </row>
    <row r="48" spans="1:9" ht="10.5" customHeight="1">
      <c r="A48" s="1124"/>
      <c r="B48" s="1151"/>
      <c r="C48" s="1151"/>
      <c r="D48" s="1151"/>
      <c r="E48" s="1151"/>
      <c r="F48" s="1151"/>
      <c r="G48" s="1151"/>
      <c r="H48" s="1151"/>
      <c r="I48" s="1152"/>
    </row>
    <row r="49" spans="1:9" ht="10.5" customHeight="1">
      <c r="A49" s="1124"/>
      <c r="B49" s="1151"/>
      <c r="C49" s="1151"/>
      <c r="D49" s="1151"/>
      <c r="E49" s="1151"/>
      <c r="F49" s="1151"/>
      <c r="G49" s="1151"/>
      <c r="H49" s="1151"/>
      <c r="I49" s="1184"/>
    </row>
    <row r="50" spans="1:9" ht="23.25" customHeight="1">
      <c r="A50" s="1987" t="s">
        <v>747</v>
      </c>
      <c r="B50" s="1987" t="s">
        <v>59</v>
      </c>
      <c r="C50" s="1987" t="s">
        <v>59</v>
      </c>
      <c r="D50" s="1987" t="s">
        <v>59</v>
      </c>
      <c r="E50" s="1987" t="s">
        <v>59</v>
      </c>
      <c r="F50" s="1987" t="s">
        <v>59</v>
      </c>
      <c r="G50" s="1987" t="s">
        <v>59</v>
      </c>
      <c r="H50" s="1196"/>
      <c r="I50" s="1626"/>
    </row>
    <row r="51" spans="1:9" ht="12" customHeight="1" thickBot="1">
      <c r="A51" s="1454" t="s">
        <v>746</v>
      </c>
      <c r="B51" s="1453" t="s">
        <v>745</v>
      </c>
      <c r="C51" s="1453" t="s">
        <v>744</v>
      </c>
      <c r="D51" s="1453" t="s">
        <v>743</v>
      </c>
      <c r="E51" s="1453" t="s">
        <v>742</v>
      </c>
      <c r="F51" s="1453" t="s">
        <v>741</v>
      </c>
      <c r="G51" s="465"/>
      <c r="H51" s="1195"/>
      <c r="I51" s="1157"/>
    </row>
    <row r="52" spans="1:9" ht="10.5" customHeight="1">
      <c r="A52" s="464" t="s">
        <v>740</v>
      </c>
      <c r="B52" s="1716">
        <v>2.4</v>
      </c>
      <c r="C52" s="1716">
        <v>6.1</v>
      </c>
      <c r="D52" s="1716">
        <v>1.4</v>
      </c>
      <c r="E52" s="1716" t="s">
        <v>237</v>
      </c>
      <c r="F52" s="1716" t="s">
        <v>237</v>
      </c>
      <c r="G52" s="1452"/>
      <c r="H52" s="1188"/>
      <c r="I52" s="1157"/>
    </row>
    <row r="53" spans="1:9" ht="10.5" customHeight="1">
      <c r="A53" s="1189" t="s">
        <v>739</v>
      </c>
      <c r="B53" s="1194" t="s">
        <v>246</v>
      </c>
      <c r="C53" s="1194" t="s">
        <v>246</v>
      </c>
      <c r="D53" s="1194" t="s">
        <v>246</v>
      </c>
      <c r="E53" s="1194" t="s">
        <v>246</v>
      </c>
      <c r="F53" s="1194" t="s">
        <v>246</v>
      </c>
      <c r="G53" s="465"/>
      <c r="H53" s="1188"/>
      <c r="I53" s="1157"/>
    </row>
    <row r="54" spans="1:9" ht="10.5" customHeight="1">
      <c r="A54" s="1189" t="s">
        <v>738</v>
      </c>
      <c r="B54" s="1194">
        <v>1.4</v>
      </c>
      <c r="C54" s="1194">
        <v>2.1</v>
      </c>
      <c r="D54" s="1194" t="s">
        <v>246</v>
      </c>
      <c r="E54" s="1194" t="s">
        <v>246</v>
      </c>
      <c r="F54" s="1194" t="s">
        <v>246</v>
      </c>
      <c r="G54" s="465"/>
      <c r="H54" s="1188"/>
      <c r="I54" s="1157"/>
    </row>
    <row r="55" spans="1:9" ht="10.5" customHeight="1">
      <c r="A55" s="1189" t="s">
        <v>737</v>
      </c>
      <c r="B55" s="1194" t="s">
        <v>246</v>
      </c>
      <c r="C55" s="1194">
        <v>3.4</v>
      </c>
      <c r="D55" s="1194">
        <v>1.3</v>
      </c>
      <c r="E55" s="1194" t="s">
        <v>246</v>
      </c>
      <c r="F55" s="1194" t="s">
        <v>246</v>
      </c>
      <c r="G55" s="465"/>
      <c r="H55" s="1188"/>
      <c r="I55" s="1157"/>
    </row>
    <row r="56" spans="1:9" ht="10.5" customHeight="1">
      <c r="A56" s="1189" t="s">
        <v>1347</v>
      </c>
      <c r="B56" s="1194">
        <v>0.4</v>
      </c>
      <c r="C56" s="1194" t="s">
        <v>246</v>
      </c>
      <c r="D56" s="1194" t="s">
        <v>246</v>
      </c>
      <c r="E56" s="1194" t="s">
        <v>246</v>
      </c>
      <c r="F56" s="1194" t="s">
        <v>246</v>
      </c>
      <c r="G56" s="465"/>
      <c r="H56" s="1188"/>
      <c r="I56" s="1157"/>
    </row>
    <row r="57" spans="1:9" ht="10.5" customHeight="1">
      <c r="A57" s="1189" t="s">
        <v>1346</v>
      </c>
      <c r="B57" s="1731">
        <v>0.5</v>
      </c>
      <c r="C57" s="1731">
        <v>0.6</v>
      </c>
      <c r="D57" s="1731" t="s">
        <v>246</v>
      </c>
      <c r="E57" s="1731" t="s">
        <v>246</v>
      </c>
      <c r="F57" s="1731" t="s">
        <v>246</v>
      </c>
      <c r="G57" s="465"/>
      <c r="H57" s="1149"/>
      <c r="I57" s="1152"/>
    </row>
    <row r="58" spans="1:9" ht="11.25" customHeight="1">
      <c r="A58" s="1122" t="s">
        <v>736</v>
      </c>
      <c r="B58" s="1715">
        <v>15</v>
      </c>
      <c r="C58" s="1715">
        <v>7.3</v>
      </c>
      <c r="D58" s="1715">
        <v>14.7</v>
      </c>
      <c r="E58" s="1715" t="s">
        <v>237</v>
      </c>
      <c r="F58" s="1715" t="s">
        <v>237</v>
      </c>
      <c r="G58" s="465"/>
      <c r="H58" s="1195"/>
      <c r="I58" s="1157"/>
    </row>
    <row r="59" spans="1:9" ht="11.25" customHeight="1">
      <c r="A59" s="1189" t="s">
        <v>735</v>
      </c>
      <c r="B59" s="1194" t="s">
        <v>246</v>
      </c>
      <c r="C59" s="1194">
        <v>0.9</v>
      </c>
      <c r="D59" s="1194">
        <v>1.3</v>
      </c>
      <c r="E59" s="1194" t="s">
        <v>246</v>
      </c>
      <c r="F59" s="1194" t="s">
        <v>246</v>
      </c>
      <c r="G59" s="465"/>
      <c r="H59" s="1149"/>
      <c r="I59" s="1152"/>
    </row>
    <row r="60" spans="1:9" ht="11.25" customHeight="1">
      <c r="A60" s="1189" t="s">
        <v>734</v>
      </c>
      <c r="B60" s="1731">
        <v>15</v>
      </c>
      <c r="C60" s="1731">
        <v>6.4</v>
      </c>
      <c r="D60" s="1731">
        <v>13.4</v>
      </c>
      <c r="E60" s="1731" t="s">
        <v>246</v>
      </c>
      <c r="F60" s="1731" t="s">
        <v>246</v>
      </c>
      <c r="G60" s="465"/>
      <c r="H60" s="1147"/>
      <c r="I60" s="1152"/>
    </row>
    <row r="61" spans="1:9" ht="12" customHeight="1">
      <c r="A61" s="1122" t="s">
        <v>1485</v>
      </c>
      <c r="B61" s="1715">
        <v>17.399999999999999</v>
      </c>
      <c r="C61" s="1715">
        <v>13.4</v>
      </c>
      <c r="D61" s="1715">
        <v>16.100000000000001</v>
      </c>
      <c r="E61" s="1715" t="s">
        <v>237</v>
      </c>
      <c r="F61" s="1715" t="s">
        <v>237</v>
      </c>
      <c r="G61" s="465"/>
      <c r="H61" s="465"/>
      <c r="I61" s="465"/>
    </row>
  </sheetData>
  <mergeCells count="12">
    <mergeCell ref="A1:G1"/>
    <mergeCell ref="B13:I14"/>
    <mergeCell ref="B16:I17"/>
    <mergeCell ref="B19:I20"/>
    <mergeCell ref="B22:I24"/>
    <mergeCell ref="A50:G50"/>
    <mergeCell ref="B26:I27"/>
    <mergeCell ref="B29:I30"/>
    <mergeCell ref="A33:D33"/>
    <mergeCell ref="A40:I40"/>
    <mergeCell ref="B42:D42"/>
    <mergeCell ref="E42:G42"/>
  </mergeCells>
  <pageMargins left="0.70866141732283472" right="0.70866141732283472" top="0.74803149606299213" bottom="0.74803149606299213" header="0.31496062992125984" footer="0.31496062992125984"/>
  <pageSetup paperSize="9" scale="70" orientation="portrait" r:id="rId1"/>
  <ignoredErrors>
    <ignoredError sqref="H4:I12 B64:G64 B53:D63 E53:G63 E52:G52" numberStoredAsText="1"/>
  </ignoredError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68C8F7-3C49-41A5-8FC9-4D27F3B0F4EB}">
  <dimension ref="A1:G25"/>
  <sheetViews>
    <sheetView view="pageLayout" topLeftCell="A10" zoomScaleNormal="100" workbookViewId="0">
      <selection activeCell="A10" sqref="A10:D10"/>
    </sheetView>
  </sheetViews>
  <sheetFormatPr defaultRowHeight="13.2"/>
  <cols>
    <col min="1" max="1" width="32.33203125" style="238" customWidth="1"/>
    <col min="2" max="7" width="7.5546875" style="238" customWidth="1"/>
    <col min="8" max="16384" width="8.88671875" style="238"/>
  </cols>
  <sheetData>
    <row r="1" spans="1:7" ht="18" customHeight="1" thickBot="1">
      <c r="A1" s="1987" t="s">
        <v>782</v>
      </c>
      <c r="B1" s="2022" t="s">
        <v>59</v>
      </c>
      <c r="C1" s="2022" t="s">
        <v>59</v>
      </c>
      <c r="D1" s="2022" t="s">
        <v>59</v>
      </c>
      <c r="E1" s="1213"/>
      <c r="F1" s="1213"/>
      <c r="G1" s="1213"/>
    </row>
    <row r="2" spans="1:7" ht="10.5" customHeight="1" thickBot="1">
      <c r="A2" s="1206"/>
      <c r="B2" s="1212"/>
      <c r="C2" s="1211" t="s">
        <v>725</v>
      </c>
      <c r="D2" s="1210"/>
      <c r="E2" s="1210"/>
      <c r="F2" s="1210" t="s">
        <v>781</v>
      </c>
      <c r="G2" s="1209"/>
    </row>
    <row r="3" spans="1:7" ht="10.5" customHeight="1" thickBot="1">
      <c r="A3" s="1727" t="s">
        <v>725</v>
      </c>
      <c r="B3" s="1728" t="s">
        <v>1324</v>
      </c>
      <c r="C3" s="1730" t="s">
        <v>1200</v>
      </c>
      <c r="D3" s="1729" t="s">
        <v>1053</v>
      </c>
      <c r="E3" s="1728" t="s">
        <v>1324</v>
      </c>
      <c r="F3" s="1728" t="s">
        <v>1200</v>
      </c>
      <c r="G3" s="1728" t="s">
        <v>1053</v>
      </c>
    </row>
    <row r="4" spans="1:7" ht="10.5" customHeight="1">
      <c r="A4" s="1218" t="s">
        <v>750</v>
      </c>
      <c r="B4" s="1201">
        <v>761.62239899999997</v>
      </c>
      <c r="C4" s="1201">
        <v>693</v>
      </c>
      <c r="D4" s="1201">
        <v>940.2</v>
      </c>
      <c r="E4" s="1201">
        <v>38.1</v>
      </c>
      <c r="F4" s="1201">
        <v>35</v>
      </c>
      <c r="G4" s="1201">
        <v>47.5</v>
      </c>
    </row>
    <row r="5" spans="1:7" ht="10.5" customHeight="1">
      <c r="A5" s="1218" t="s">
        <v>749</v>
      </c>
      <c r="B5" s="1201">
        <v>341.58787999999998</v>
      </c>
      <c r="C5" s="1201">
        <v>280</v>
      </c>
      <c r="D5" s="1201">
        <v>422.5</v>
      </c>
      <c r="E5" s="1201">
        <v>7.8</v>
      </c>
      <c r="F5" s="1201">
        <v>7</v>
      </c>
      <c r="G5" s="1201">
        <v>8.8000000000000007</v>
      </c>
    </row>
    <row r="6" spans="1:7" ht="10.5" customHeight="1">
      <c r="A6" s="1218" t="s">
        <v>748</v>
      </c>
      <c r="B6" s="1201">
        <v>940.95313499999997</v>
      </c>
      <c r="C6" s="1201">
        <v>812</v>
      </c>
      <c r="D6" s="1201">
        <v>1146.3</v>
      </c>
      <c r="E6" s="1201">
        <v>40.4</v>
      </c>
      <c r="F6" s="1201">
        <v>36</v>
      </c>
      <c r="G6" s="1201">
        <v>49.9</v>
      </c>
    </row>
    <row r="7" spans="1:7" ht="10.5" customHeight="1">
      <c r="A7" s="1122" t="s">
        <v>249</v>
      </c>
      <c r="B7" s="1174">
        <v>2044.1634140000001</v>
      </c>
      <c r="C7" s="1174">
        <v>2176</v>
      </c>
      <c r="D7" s="1174">
        <v>2509</v>
      </c>
      <c r="E7" s="1174">
        <v>23.5</v>
      </c>
      <c r="F7" s="1174">
        <v>21</v>
      </c>
      <c r="G7" s="1174">
        <v>27.7</v>
      </c>
    </row>
    <row r="8" spans="1:7" ht="9" customHeight="1">
      <c r="A8" s="518"/>
      <c r="B8" s="1208"/>
      <c r="C8" s="1208"/>
      <c r="D8" s="1208"/>
      <c r="E8" s="465"/>
      <c r="F8" s="465"/>
      <c r="G8" s="465"/>
    </row>
    <row r="9" spans="1:7" ht="9" customHeight="1">
      <c r="A9" s="518"/>
      <c r="B9" s="1208"/>
      <c r="C9" s="1208"/>
      <c r="D9" s="1208"/>
      <c r="E9" s="465"/>
      <c r="F9" s="465"/>
      <c r="G9" s="465"/>
    </row>
    <row r="10" spans="1:7" ht="16.5" customHeight="1">
      <c r="A10" s="1987" t="s">
        <v>1615</v>
      </c>
      <c r="B10" s="1987" t="s">
        <v>59</v>
      </c>
      <c r="C10" s="1987" t="s">
        <v>59</v>
      </c>
      <c r="D10" s="1987" t="s">
        <v>59</v>
      </c>
      <c r="E10" s="1127"/>
      <c r="F10" s="1127"/>
      <c r="G10" s="1127"/>
    </row>
    <row r="11" spans="1:7" ht="10.5" customHeight="1" thickBot="1">
      <c r="A11" s="1206"/>
      <c r="B11" s="1205"/>
      <c r="C11" s="1205"/>
      <c r="D11" s="1205"/>
      <c r="E11" s="1205"/>
      <c r="F11" s="1205"/>
      <c r="G11" s="1205"/>
    </row>
    <row r="12" spans="1:7" ht="10.5" customHeight="1" thickBot="1">
      <c r="A12" s="1727" t="s">
        <v>725</v>
      </c>
      <c r="B12" s="1726" t="s">
        <v>745</v>
      </c>
      <c r="C12" s="1725" t="s">
        <v>744</v>
      </c>
      <c r="D12" s="1724" t="s">
        <v>743</v>
      </c>
      <c r="E12" s="2023" t="s">
        <v>777</v>
      </c>
      <c r="F12" s="2024" t="s">
        <v>59</v>
      </c>
      <c r="G12" s="1207"/>
    </row>
    <row r="13" spans="1:7" ht="10.5" customHeight="1">
      <c r="A13" s="1204" t="s">
        <v>780</v>
      </c>
      <c r="B13" s="1203">
        <v>559.95353006394635</v>
      </c>
      <c r="C13" s="1203">
        <v>604.25284083627048</v>
      </c>
      <c r="D13" s="1203">
        <v>245.6725695350992</v>
      </c>
      <c r="E13" s="1203">
        <v>1490.6146655902501</v>
      </c>
      <c r="F13" s="1203"/>
      <c r="G13" s="1201"/>
    </row>
    <row r="14" spans="1:7" ht="10.5" customHeight="1">
      <c r="A14" s="1202" t="s">
        <v>779</v>
      </c>
      <c r="B14" s="1201">
        <v>1071.0739828522223</v>
      </c>
      <c r="C14" s="1201">
        <v>1206.6657966375535</v>
      </c>
      <c r="D14" s="1201">
        <v>480.66823537858784</v>
      </c>
      <c r="E14" s="1201">
        <v>2639.2830478517499</v>
      </c>
      <c r="F14" s="1201"/>
      <c r="G14" s="1201"/>
    </row>
    <row r="15" spans="1:7" ht="11.25" customHeight="1">
      <c r="A15" s="1202" t="s">
        <v>778</v>
      </c>
      <c r="B15" s="1201">
        <v>511.120452788276</v>
      </c>
      <c r="C15" s="1201">
        <v>602.41295580128303</v>
      </c>
      <c r="D15" s="1201">
        <v>234.99566584348864</v>
      </c>
      <c r="E15" s="1201">
        <v>1148.6683822614998</v>
      </c>
      <c r="F15" s="1201"/>
      <c r="G15" s="1201"/>
    </row>
    <row r="16" spans="1:7" ht="11.25" customHeight="1">
      <c r="A16" s="1202" t="s">
        <v>776</v>
      </c>
      <c r="B16" s="1721" t="s">
        <v>1416</v>
      </c>
      <c r="C16" s="1721" t="s">
        <v>1417</v>
      </c>
      <c r="D16" s="1721" t="s">
        <v>1418</v>
      </c>
      <c r="E16" s="1721" t="s">
        <v>1419</v>
      </c>
      <c r="F16" s="1201"/>
      <c r="G16" s="1201"/>
    </row>
    <row r="17" spans="1:7" ht="9" customHeight="1">
      <c r="A17" s="465"/>
      <c r="B17" s="465"/>
      <c r="C17" s="465"/>
      <c r="D17" s="465"/>
      <c r="E17" s="465"/>
      <c r="F17" s="465"/>
      <c r="G17" s="465"/>
    </row>
    <row r="18" spans="1:7" ht="9" customHeight="1">
      <c r="A18" s="465"/>
      <c r="B18" s="465"/>
      <c r="C18" s="465"/>
      <c r="D18" s="465"/>
      <c r="E18" s="465"/>
      <c r="F18" s="465"/>
      <c r="G18" s="465"/>
    </row>
    <row r="19" spans="1:7" ht="15" customHeight="1">
      <c r="A19" s="1987" t="s">
        <v>1348</v>
      </c>
      <c r="B19" s="1987" t="s">
        <v>59</v>
      </c>
      <c r="C19" s="1987" t="s">
        <v>59</v>
      </c>
      <c r="D19" s="1987" t="s">
        <v>59</v>
      </c>
      <c r="E19" s="1127"/>
      <c r="F19" s="1127"/>
      <c r="G19" s="465"/>
    </row>
    <row r="20" spans="1:7" ht="10.5" customHeight="1" thickBot="1">
      <c r="A20" s="1206"/>
      <c r="B20" s="1205"/>
      <c r="C20" s="1205"/>
      <c r="D20" s="1205"/>
      <c r="E20" s="1205"/>
      <c r="F20" s="1205"/>
      <c r="G20" s="465"/>
    </row>
    <row r="21" spans="1:7" ht="10.5" customHeight="1" thickBot="1">
      <c r="A21" s="1727" t="s">
        <v>725</v>
      </c>
      <c r="B21" s="1726" t="s">
        <v>745</v>
      </c>
      <c r="C21" s="1725" t="s">
        <v>744</v>
      </c>
      <c r="D21" s="1724" t="s">
        <v>743</v>
      </c>
      <c r="E21" s="2023" t="s">
        <v>777</v>
      </c>
      <c r="F21" s="2024" t="s">
        <v>59</v>
      </c>
      <c r="G21" s="1723"/>
    </row>
    <row r="22" spans="1:7" ht="13.2" customHeight="1">
      <c r="A22" s="1204" t="s">
        <v>776</v>
      </c>
      <c r="B22" s="1722" t="s">
        <v>1416</v>
      </c>
      <c r="C22" s="1722" t="s">
        <v>1417</v>
      </c>
      <c r="D22" s="1722" t="s">
        <v>1418</v>
      </c>
      <c r="E22" s="1722" t="s">
        <v>1419</v>
      </c>
      <c r="F22" s="1203"/>
      <c r="G22" s="465"/>
    </row>
    <row r="23" spans="1:7" ht="13.2" customHeight="1">
      <c r="A23" s="1202" t="s">
        <v>775</v>
      </c>
      <c r="B23" s="1721" t="s">
        <v>1420</v>
      </c>
      <c r="C23" s="1721" t="s">
        <v>1421</v>
      </c>
      <c r="D23" s="1721" t="s">
        <v>1422</v>
      </c>
      <c r="E23" s="1721" t="s">
        <v>1423</v>
      </c>
      <c r="F23" s="1201"/>
      <c r="G23" s="465"/>
    </row>
    <row r="24" spans="1:7" ht="13.2" customHeight="1">
      <c r="A24" s="1202" t="s">
        <v>774</v>
      </c>
      <c r="B24" s="1721" t="s">
        <v>1424</v>
      </c>
      <c r="C24" s="1721" t="s">
        <v>1425</v>
      </c>
      <c r="D24" s="1721" t="s">
        <v>1426</v>
      </c>
      <c r="E24" s="1721" t="s">
        <v>1427</v>
      </c>
      <c r="F24" s="1201"/>
      <c r="G24" s="465"/>
    </row>
    <row r="25" spans="1:7" ht="13.2" customHeight="1">
      <c r="A25" s="1202" t="s">
        <v>773</v>
      </c>
      <c r="B25" s="1721" t="s">
        <v>1422</v>
      </c>
      <c r="C25" s="1721" t="s">
        <v>1428</v>
      </c>
      <c r="D25" s="1721" t="s">
        <v>1429</v>
      </c>
      <c r="E25" s="1721" t="s">
        <v>1430</v>
      </c>
      <c r="F25" s="1201"/>
      <c r="G25" s="465"/>
    </row>
  </sheetData>
  <mergeCells count="5">
    <mergeCell ref="A1:D1"/>
    <mergeCell ref="A10:D10"/>
    <mergeCell ref="E12:F12"/>
    <mergeCell ref="A19:D19"/>
    <mergeCell ref="E21:F21"/>
  </mergeCells>
  <pageMargins left="0.70866141732283505" right="0.70866141732283505" top="0.74803149606299202" bottom="0.74803149606299202" header="0.31496062992126" footer="0.31496062992126"/>
  <pageSetup paperSize="9" scale="99" orientation="portrait" r:id="rId1"/>
  <headerFooter alignWithMargins="0"/>
  <ignoredErrors>
    <ignoredError sqref="A16:F27"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B4627F-3DB3-436A-AD45-8CF76D63C6E6}">
  <dimension ref="A1:K49"/>
  <sheetViews>
    <sheetView view="pageLayout" zoomScaleNormal="100" workbookViewId="0">
      <selection activeCell="G21" sqref="G21"/>
    </sheetView>
  </sheetViews>
  <sheetFormatPr defaultRowHeight="13.2"/>
  <cols>
    <col min="1" max="1" width="24.6640625" style="238" customWidth="1"/>
    <col min="2" max="11" width="7.5546875" style="238" customWidth="1"/>
    <col min="12" max="16384" width="8.88671875" style="238"/>
  </cols>
  <sheetData>
    <row r="1" spans="1:11" ht="12.75" customHeight="1">
      <c r="A1" s="1987" t="s">
        <v>1487</v>
      </c>
      <c r="B1" s="1987" t="s">
        <v>59</v>
      </c>
      <c r="C1" s="1987" t="s">
        <v>59</v>
      </c>
      <c r="D1" s="1987" t="s">
        <v>59</v>
      </c>
      <c r="E1" s="1987" t="s">
        <v>59</v>
      </c>
      <c r="F1" s="1987" t="s">
        <v>59</v>
      </c>
      <c r="G1" s="1127"/>
      <c r="H1" s="1127"/>
      <c r="I1" s="1127"/>
      <c r="J1" s="1127"/>
      <c r="K1" s="1127"/>
    </row>
    <row r="2" spans="1:11" ht="10.5" customHeight="1">
      <c r="A2" s="621"/>
      <c r="B2" s="621"/>
      <c r="C2" s="621"/>
      <c r="D2" s="621"/>
      <c r="E2" s="621"/>
      <c r="F2" s="621"/>
      <c r="G2" s="621"/>
      <c r="H2" s="621"/>
      <c r="I2" s="621"/>
      <c r="J2" s="621"/>
      <c r="K2" s="621"/>
    </row>
    <row r="3" spans="1:11" ht="10.5" customHeight="1" thickBot="1">
      <c r="A3" s="1464" t="s">
        <v>725</v>
      </c>
      <c r="B3" s="1463" t="s">
        <v>1349</v>
      </c>
      <c r="C3" s="1463" t="s">
        <v>1227</v>
      </c>
      <c r="D3" s="1463" t="s">
        <v>1084</v>
      </c>
      <c r="E3" s="1463" t="s">
        <v>993</v>
      </c>
      <c r="F3" s="1463" t="s">
        <v>866</v>
      </c>
      <c r="G3" s="1463" t="s">
        <v>865</v>
      </c>
      <c r="H3" s="1463" t="s">
        <v>909</v>
      </c>
      <c r="I3" s="1463" t="s">
        <v>863</v>
      </c>
      <c r="J3" s="1463" t="s">
        <v>908</v>
      </c>
      <c r="K3" s="1463" t="s">
        <v>861</v>
      </c>
    </row>
    <row r="4" spans="1:11" ht="10.5" customHeight="1">
      <c r="A4" s="617" t="s">
        <v>878</v>
      </c>
      <c r="B4" s="626">
        <v>311.39999999999998</v>
      </c>
      <c r="C4" s="626">
        <v>280.39999999999998</v>
      </c>
      <c r="D4" s="626">
        <v>324.10000000000002</v>
      </c>
      <c r="E4" s="626">
        <v>313.8</v>
      </c>
      <c r="F4" s="626">
        <v>306.5</v>
      </c>
      <c r="G4" s="626">
        <v>300.2</v>
      </c>
      <c r="H4" s="626">
        <v>280.10000000000002</v>
      </c>
      <c r="I4" s="626">
        <v>309</v>
      </c>
      <c r="J4" s="626">
        <v>304.39999999999998</v>
      </c>
      <c r="K4" s="626">
        <v>317</v>
      </c>
    </row>
    <row r="5" spans="1:11" ht="10.5" customHeight="1">
      <c r="A5" s="612" t="s">
        <v>877</v>
      </c>
      <c r="B5" s="611">
        <v>3.8</v>
      </c>
      <c r="C5" s="611">
        <v>-3</v>
      </c>
      <c r="D5" s="611">
        <v>0.5</v>
      </c>
      <c r="E5" s="611">
        <v>3.7</v>
      </c>
      <c r="F5" s="611">
        <v>3.8</v>
      </c>
      <c r="G5" s="611">
        <v>1</v>
      </c>
      <c r="H5" s="611">
        <v>-2.8</v>
      </c>
      <c r="I5" s="611">
        <v>-0.6</v>
      </c>
      <c r="J5" s="611">
        <v>-5.3</v>
      </c>
      <c r="K5" s="611">
        <v>-3.8</v>
      </c>
    </row>
    <row r="6" spans="1:11" ht="10.5" customHeight="1">
      <c r="A6" s="612"/>
      <c r="B6" s="623"/>
      <c r="C6" s="623"/>
      <c r="D6" s="623"/>
      <c r="E6" s="623"/>
      <c r="F6" s="623"/>
      <c r="G6" s="623"/>
      <c r="H6" s="623"/>
      <c r="I6" s="623"/>
      <c r="J6" s="623"/>
      <c r="K6" s="623"/>
    </row>
    <row r="7" spans="1:11" ht="10.5" customHeight="1" thickBot="1">
      <c r="A7" s="1464" t="s">
        <v>725</v>
      </c>
      <c r="B7" s="1463" t="s">
        <v>860</v>
      </c>
      <c r="C7" s="1463" t="s">
        <v>859</v>
      </c>
      <c r="D7" s="1463" t="s">
        <v>858</v>
      </c>
      <c r="E7" s="1463" t="s">
        <v>857</v>
      </c>
      <c r="F7" s="1463" t="s">
        <v>907</v>
      </c>
      <c r="G7" s="1463" t="s">
        <v>906</v>
      </c>
      <c r="H7" s="1463" t="s">
        <v>905</v>
      </c>
      <c r="I7" s="1463" t="s">
        <v>904</v>
      </c>
      <c r="J7" s="1463" t="s">
        <v>903</v>
      </c>
      <c r="K7" s="1463" t="s">
        <v>902</v>
      </c>
    </row>
    <row r="8" spans="1:11" ht="10.5" customHeight="1">
      <c r="A8" s="617" t="s">
        <v>878</v>
      </c>
      <c r="B8" s="626">
        <v>328.3</v>
      </c>
      <c r="C8" s="626">
        <v>328.8</v>
      </c>
      <c r="D8" s="626">
        <v>330</v>
      </c>
      <c r="E8" s="626">
        <v>329.2</v>
      </c>
      <c r="F8" s="626">
        <v>321.8</v>
      </c>
      <c r="G8" s="626">
        <v>316.5</v>
      </c>
      <c r="H8" s="626">
        <v>299.3</v>
      </c>
      <c r="I8" s="626">
        <v>290</v>
      </c>
      <c r="J8" s="626">
        <v>288.39999999999998</v>
      </c>
      <c r="K8" s="626">
        <v>273.89999999999998</v>
      </c>
    </row>
    <row r="9" spans="1:11" ht="10.5" customHeight="1">
      <c r="A9" s="612" t="s">
        <v>877</v>
      </c>
      <c r="B9" s="611">
        <v>-1</v>
      </c>
      <c r="C9" s="611">
        <v>0</v>
      </c>
      <c r="D9" s="611">
        <v>1.9</v>
      </c>
      <c r="E9" s="611">
        <v>1.3</v>
      </c>
      <c r="F9" s="611">
        <v>0</v>
      </c>
      <c r="G9" s="611">
        <v>9.6999999999999993</v>
      </c>
      <c r="H9" s="611">
        <v>5.8</v>
      </c>
      <c r="I9" s="611">
        <v>4.0999999999999996</v>
      </c>
      <c r="J9" s="611">
        <v>1.8</v>
      </c>
      <c r="K9" s="611">
        <v>2.8</v>
      </c>
    </row>
    <row r="10" spans="1:11" ht="10.5" customHeight="1">
      <c r="A10" s="1124"/>
      <c r="B10" s="1151"/>
      <c r="C10" s="1151"/>
      <c r="D10" s="1151"/>
      <c r="E10" s="1151"/>
      <c r="F10" s="1151"/>
      <c r="G10" s="1151"/>
      <c r="H10" s="1151"/>
      <c r="I10" s="1151"/>
      <c r="J10" s="1151"/>
      <c r="K10" s="1151"/>
    </row>
    <row r="11" spans="1:11" ht="10.5" customHeight="1" thickBot="1">
      <c r="A11" s="1464" t="s">
        <v>725</v>
      </c>
      <c r="B11" s="1463" t="s">
        <v>901</v>
      </c>
      <c r="C11" s="1463" t="s">
        <v>900</v>
      </c>
      <c r="D11" s="1463" t="s">
        <v>899</v>
      </c>
      <c r="E11" s="1463" t="s">
        <v>898</v>
      </c>
      <c r="F11" s="1463" t="s">
        <v>897</v>
      </c>
      <c r="G11" s="1463" t="s">
        <v>896</v>
      </c>
      <c r="H11" s="1463" t="s">
        <v>895</v>
      </c>
      <c r="I11" s="1463" t="s">
        <v>894</v>
      </c>
      <c r="J11" s="1463" t="s">
        <v>893</v>
      </c>
      <c r="K11" s="1463" t="s">
        <v>892</v>
      </c>
    </row>
    <row r="12" spans="1:11" ht="10.5" customHeight="1">
      <c r="A12" s="617" t="s">
        <v>878</v>
      </c>
      <c r="B12" s="626">
        <v>285.89999999999998</v>
      </c>
      <c r="C12" s="626">
        <v>290.3</v>
      </c>
      <c r="D12" s="626">
        <v>262.3</v>
      </c>
      <c r="E12" s="626">
        <v>253.7</v>
      </c>
      <c r="F12" s="626">
        <v>247.8</v>
      </c>
      <c r="G12" s="626">
        <v>237.9</v>
      </c>
      <c r="H12" s="626">
        <v>231.5</v>
      </c>
      <c r="I12" s="626">
        <v>225.6</v>
      </c>
      <c r="J12" s="626">
        <v>216.8</v>
      </c>
      <c r="K12" s="626">
        <v>220.4</v>
      </c>
    </row>
    <row r="13" spans="1:11" ht="10.5" customHeight="1">
      <c r="A13" s="612" t="s">
        <v>877</v>
      </c>
      <c r="B13" s="611">
        <v>3.1</v>
      </c>
      <c r="C13" s="611">
        <v>7.1</v>
      </c>
      <c r="D13" s="611">
        <v>6.6</v>
      </c>
      <c r="E13" s="611">
        <v>3.2</v>
      </c>
      <c r="F13" s="611">
        <v>4.9000000000000004</v>
      </c>
      <c r="G13" s="611">
        <v>3.9</v>
      </c>
      <c r="H13" s="611">
        <v>2.1</v>
      </c>
      <c r="I13" s="611">
        <v>2.2999999999999998</v>
      </c>
      <c r="J13" s="611">
        <v>2.6</v>
      </c>
      <c r="K13" s="611">
        <v>0</v>
      </c>
    </row>
    <row r="14" spans="1:11" ht="10.5" customHeight="1">
      <c r="A14" s="1124"/>
      <c r="B14" s="1151"/>
      <c r="C14" s="1151"/>
      <c r="D14" s="1151"/>
      <c r="E14" s="1151"/>
      <c r="F14" s="1151"/>
      <c r="G14" s="1151"/>
      <c r="H14" s="1151"/>
      <c r="I14" s="1151"/>
      <c r="J14" s="1151"/>
      <c r="K14" s="1151"/>
    </row>
    <row r="15" spans="1:11" ht="10.5" customHeight="1" thickBot="1">
      <c r="A15" s="1464" t="s">
        <v>725</v>
      </c>
      <c r="B15" s="1463" t="s">
        <v>891</v>
      </c>
      <c r="C15" s="1463" t="s">
        <v>890</v>
      </c>
      <c r="D15" s="1463" t="s">
        <v>889</v>
      </c>
      <c r="E15" s="1463" t="s">
        <v>888</v>
      </c>
      <c r="F15" s="1463" t="s">
        <v>887</v>
      </c>
      <c r="G15" s="1463" t="s">
        <v>886</v>
      </c>
      <c r="H15" s="1463" t="s">
        <v>885</v>
      </c>
      <c r="I15" s="1463" t="s">
        <v>884</v>
      </c>
      <c r="J15" s="1463" t="s">
        <v>883</v>
      </c>
      <c r="K15" s="1463" t="s">
        <v>882</v>
      </c>
    </row>
    <row r="16" spans="1:11" ht="10.5" customHeight="1">
      <c r="A16" s="617" t="s">
        <v>878</v>
      </c>
      <c r="B16" s="626">
        <v>217.3</v>
      </c>
      <c r="C16" s="626">
        <v>209.8</v>
      </c>
      <c r="D16" s="626">
        <v>199.2</v>
      </c>
      <c r="E16" s="626">
        <v>196.7</v>
      </c>
      <c r="F16" s="626">
        <v>187.2</v>
      </c>
      <c r="G16" s="626">
        <v>178.2</v>
      </c>
      <c r="H16" s="626">
        <v>190</v>
      </c>
      <c r="I16" s="626">
        <v>189.8</v>
      </c>
      <c r="J16" s="626">
        <v>189.3</v>
      </c>
      <c r="K16" s="626">
        <v>180.4</v>
      </c>
    </row>
    <row r="17" spans="1:11" ht="10.5" customHeight="1">
      <c r="A17" s="612" t="s">
        <v>877</v>
      </c>
      <c r="B17" s="611">
        <v>3.1</v>
      </c>
      <c r="C17" s="611">
        <v>2.6</v>
      </c>
      <c r="D17" s="611">
        <v>2.2000000000000002</v>
      </c>
      <c r="E17" s="611">
        <v>1.2</v>
      </c>
      <c r="F17" s="611">
        <v>1.7</v>
      </c>
      <c r="G17" s="611">
        <v>-0.7</v>
      </c>
      <c r="H17" s="611">
        <v>1.7</v>
      </c>
      <c r="I17" s="611">
        <v>2.2999999999999998</v>
      </c>
      <c r="J17" s="611">
        <v>0.8</v>
      </c>
      <c r="K17" s="611">
        <v>3.2</v>
      </c>
    </row>
    <row r="18" spans="1:11" ht="10.5" customHeight="1">
      <c r="A18" s="1124"/>
      <c r="B18" s="1151"/>
      <c r="C18" s="1151"/>
      <c r="D18" s="1151"/>
      <c r="E18" s="1151"/>
      <c r="F18" s="1151"/>
      <c r="G18" s="1151"/>
      <c r="H18" s="1151"/>
      <c r="I18" s="1151"/>
      <c r="J18" s="1151"/>
      <c r="K18" s="1151"/>
    </row>
    <row r="19" spans="1:11" ht="10.5" customHeight="1" thickBot="1">
      <c r="A19" s="1464" t="s">
        <v>725</v>
      </c>
      <c r="B19" s="1463" t="s">
        <v>881</v>
      </c>
      <c r="C19" s="1463" t="s">
        <v>880</v>
      </c>
      <c r="D19" s="1463" t="s">
        <v>879</v>
      </c>
      <c r="E19" s="1195"/>
      <c r="F19" s="1195"/>
      <c r="G19" s="1195"/>
      <c r="H19" s="1195"/>
      <c r="I19" s="1195"/>
      <c r="J19" s="1195"/>
      <c r="K19" s="1195"/>
    </row>
    <row r="20" spans="1:11" ht="10.5" customHeight="1">
      <c r="A20" s="617" t="s">
        <v>878</v>
      </c>
      <c r="B20" s="626">
        <v>170.4</v>
      </c>
      <c r="C20" s="626">
        <v>170.2</v>
      </c>
      <c r="D20" s="626">
        <v>159.4</v>
      </c>
      <c r="E20" s="623"/>
      <c r="F20" s="623"/>
      <c r="G20" s="623"/>
      <c r="H20" s="623"/>
      <c r="I20" s="623"/>
      <c r="J20" s="623"/>
      <c r="K20" s="623"/>
    </row>
    <row r="21" spans="1:11" ht="10.5" customHeight="1">
      <c r="A21" s="612" t="s">
        <v>877</v>
      </c>
      <c r="B21" s="611">
        <v>2.1</v>
      </c>
      <c r="C21" s="611">
        <v>3.4</v>
      </c>
      <c r="D21" s="611">
        <v>3.4</v>
      </c>
      <c r="E21" s="623"/>
      <c r="F21" s="623"/>
      <c r="G21" s="623"/>
      <c r="H21" s="623"/>
      <c r="I21" s="623"/>
      <c r="J21" s="623"/>
      <c r="K21" s="623"/>
    </row>
    <row r="22" spans="1:11" ht="10.5" customHeight="1">
      <c r="A22" s="612"/>
      <c r="B22" s="612"/>
      <c r="C22" s="623"/>
      <c r="D22" s="623"/>
      <c r="E22" s="623"/>
      <c r="F22" s="623"/>
      <c r="G22" s="623"/>
      <c r="H22" s="623"/>
      <c r="I22" s="623"/>
      <c r="J22" s="623"/>
      <c r="K22" s="623"/>
    </row>
    <row r="23" spans="1:11" ht="10.5" customHeight="1">
      <c r="A23" s="2025" t="s">
        <v>1088</v>
      </c>
      <c r="B23" s="2025" t="s">
        <v>59</v>
      </c>
      <c r="C23" s="2025" t="s">
        <v>59</v>
      </c>
      <c r="D23" s="2025" t="s">
        <v>59</v>
      </c>
      <c r="E23" s="2025" t="s">
        <v>59</v>
      </c>
      <c r="F23" s="2025" t="s">
        <v>59</v>
      </c>
      <c r="G23" s="2025" t="s">
        <v>59</v>
      </c>
      <c r="H23" s="2025" t="s">
        <v>59</v>
      </c>
      <c r="I23" s="2025" t="s">
        <v>59</v>
      </c>
      <c r="J23" s="2025" t="s">
        <v>59</v>
      </c>
      <c r="K23" s="2025" t="s">
        <v>59</v>
      </c>
    </row>
    <row r="24" spans="1:11" ht="10.5" customHeight="1">
      <c r="A24" s="2025" t="s">
        <v>1087</v>
      </c>
      <c r="B24" s="2025" t="s">
        <v>59</v>
      </c>
      <c r="C24" s="2025" t="s">
        <v>59</v>
      </c>
      <c r="D24" s="2025" t="s">
        <v>59</v>
      </c>
      <c r="E24" s="2025" t="s">
        <v>59</v>
      </c>
      <c r="F24" s="2025" t="s">
        <v>59</v>
      </c>
      <c r="G24" s="2025" t="s">
        <v>59</v>
      </c>
      <c r="H24" s="2025" t="s">
        <v>59</v>
      </c>
      <c r="I24" s="2025" t="s">
        <v>59</v>
      </c>
      <c r="J24" s="2025" t="s">
        <v>59</v>
      </c>
      <c r="K24" s="2025" t="s">
        <v>59</v>
      </c>
    </row>
    <row r="25" spans="1:11" ht="10.5" customHeight="1">
      <c r="A25" s="612"/>
      <c r="B25" s="612"/>
      <c r="C25" s="623"/>
      <c r="D25" s="623"/>
      <c r="E25" s="623"/>
      <c r="F25" s="623"/>
      <c r="G25" s="623"/>
      <c r="H25" s="623"/>
      <c r="I25" s="623"/>
      <c r="J25" s="623"/>
      <c r="K25" s="623"/>
    </row>
    <row r="26" spans="1:11" ht="15" customHeight="1">
      <c r="A26" s="1987" t="s">
        <v>994</v>
      </c>
      <c r="B26" s="1987" t="s">
        <v>59</v>
      </c>
      <c r="C26" s="1987" t="s">
        <v>59</v>
      </c>
      <c r="D26" s="1987" t="s">
        <v>59</v>
      </c>
      <c r="E26" s="1127"/>
      <c r="F26" s="1127"/>
      <c r="G26" s="1127"/>
      <c r="H26" s="1127"/>
      <c r="I26" s="1127"/>
      <c r="J26" s="1127"/>
      <c r="K26" s="1127"/>
    </row>
    <row r="27" spans="1:11" ht="21" customHeight="1" thickBot="1">
      <c r="A27" s="1466" t="s">
        <v>1349</v>
      </c>
      <c r="B27" s="1465" t="s">
        <v>876</v>
      </c>
      <c r="C27" s="1733" t="s">
        <v>1086</v>
      </c>
      <c r="D27" s="1465" t="s">
        <v>875</v>
      </c>
      <c r="E27" s="1733" t="s">
        <v>1085</v>
      </c>
      <c r="F27" s="1465" t="s">
        <v>874</v>
      </c>
      <c r="G27" s="1195"/>
      <c r="H27" s="1195"/>
      <c r="I27" s="1195"/>
      <c r="J27" s="1195"/>
      <c r="K27" s="1195"/>
    </row>
    <row r="28" spans="1:11" ht="10.5" customHeight="1">
      <c r="A28" s="1192" t="s">
        <v>756</v>
      </c>
      <c r="B28" s="1191">
        <v>19.132000000000001</v>
      </c>
      <c r="C28" s="1191">
        <v>27.872</v>
      </c>
      <c r="D28" s="1191">
        <v>30.247</v>
      </c>
      <c r="E28" s="1191">
        <v>4.1029999999999998</v>
      </c>
      <c r="F28" s="1191">
        <v>81.353999999999999</v>
      </c>
      <c r="G28" s="1195"/>
      <c r="H28" s="1195"/>
      <c r="I28" s="1195"/>
      <c r="J28" s="1195"/>
      <c r="K28" s="1195"/>
    </row>
    <row r="29" spans="1:11" ht="10.5" customHeight="1">
      <c r="A29" s="1189" t="s">
        <v>750</v>
      </c>
      <c r="B29" s="1188">
        <v>8.8239999999999998</v>
      </c>
      <c r="C29" s="1188">
        <v>29.841000000000001</v>
      </c>
      <c r="D29" s="1188">
        <v>4.4610000000000003</v>
      </c>
      <c r="E29" s="1188">
        <v>17.440000000000001</v>
      </c>
      <c r="F29" s="1188">
        <v>60.566000000000003</v>
      </c>
      <c r="G29" s="1188"/>
      <c r="H29" s="1188"/>
      <c r="I29" s="1188"/>
      <c r="J29" s="1188"/>
      <c r="K29" s="1188"/>
    </row>
    <row r="30" spans="1:11" ht="10.5" customHeight="1">
      <c r="A30" s="1143" t="s">
        <v>749</v>
      </c>
      <c r="B30" s="1149">
        <v>3.371</v>
      </c>
      <c r="C30" s="1149">
        <v>7.0039244520012875</v>
      </c>
      <c r="D30" s="1149">
        <v>5.3630000000000004</v>
      </c>
      <c r="E30" s="1149">
        <v>14.368</v>
      </c>
      <c r="F30" s="1149">
        <v>30.105924452001286</v>
      </c>
      <c r="G30" s="1149"/>
      <c r="H30" s="1149"/>
      <c r="I30" s="1149"/>
      <c r="J30" s="1149"/>
      <c r="K30" s="1149"/>
    </row>
    <row r="31" spans="1:11" ht="10.5" customHeight="1">
      <c r="A31" s="1143" t="s">
        <v>748</v>
      </c>
      <c r="B31" s="1149">
        <v>31.888000000000002</v>
      </c>
      <c r="C31" s="1148">
        <v>23.066515212981745</v>
      </c>
      <c r="D31" s="1147">
        <v>9.2720000000000002</v>
      </c>
      <c r="E31" s="1147">
        <v>15.971</v>
      </c>
      <c r="F31" s="1147">
        <v>80.197515212981742</v>
      </c>
      <c r="G31" s="1147"/>
      <c r="H31" s="1147"/>
      <c r="I31" s="1147"/>
      <c r="J31" s="1147"/>
      <c r="K31" s="1147"/>
    </row>
    <row r="32" spans="1:11" ht="10.5" customHeight="1">
      <c r="A32" s="1189" t="s">
        <v>873</v>
      </c>
      <c r="B32" s="1188" t="s">
        <v>246</v>
      </c>
      <c r="C32" s="1188" t="s">
        <v>246</v>
      </c>
      <c r="D32" s="1188">
        <v>59.156999999999996</v>
      </c>
      <c r="E32" s="1188" t="s">
        <v>246</v>
      </c>
      <c r="F32" s="1188">
        <v>59.137</v>
      </c>
      <c r="G32" s="1147"/>
      <c r="H32" s="1147"/>
      <c r="I32" s="1147"/>
      <c r="J32" s="1147"/>
      <c r="K32" s="1147"/>
    </row>
    <row r="33" spans="1:11" ht="10.5" customHeight="1">
      <c r="A33" s="1122" t="s">
        <v>872</v>
      </c>
      <c r="B33" s="1732">
        <v>63.2</v>
      </c>
      <c r="C33" s="1732">
        <v>87.7</v>
      </c>
      <c r="D33" s="1732">
        <v>108.5</v>
      </c>
      <c r="E33" s="1732">
        <v>51.88</v>
      </c>
      <c r="F33" s="1732">
        <v>311.36143966498304</v>
      </c>
      <c r="G33" s="1147"/>
      <c r="H33" s="1147"/>
      <c r="I33" s="1147"/>
      <c r="J33" s="1147"/>
      <c r="K33" s="1147"/>
    </row>
    <row r="34" spans="1:11" ht="10.5" customHeight="1">
      <c r="A34" s="1985"/>
      <c r="B34" s="1985" t="s">
        <v>59</v>
      </c>
      <c r="C34" s="1985" t="s">
        <v>59</v>
      </c>
      <c r="D34" s="1985" t="s">
        <v>59</v>
      </c>
      <c r="E34" s="1985" t="s">
        <v>59</v>
      </c>
      <c r="F34" s="1985" t="s">
        <v>59</v>
      </c>
      <c r="G34" s="1985" t="s">
        <v>59</v>
      </c>
      <c r="H34" s="1985" t="s">
        <v>59</v>
      </c>
      <c r="I34" s="1985" t="s">
        <v>59</v>
      </c>
      <c r="J34" s="1985" t="s">
        <v>59</v>
      </c>
      <c r="K34" s="1985" t="s">
        <v>59</v>
      </c>
    </row>
    <row r="35" spans="1:11" ht="10.5" customHeight="1">
      <c r="A35" s="465"/>
      <c r="B35" s="465"/>
      <c r="C35" s="465"/>
      <c r="D35" s="465"/>
      <c r="E35" s="465"/>
      <c r="F35" s="465"/>
      <c r="G35" s="465"/>
      <c r="H35" s="465"/>
      <c r="I35" s="465"/>
      <c r="J35" s="465"/>
      <c r="K35" s="465"/>
    </row>
    <row r="36" spans="1:11" ht="15" customHeight="1">
      <c r="A36" s="1987" t="s">
        <v>871</v>
      </c>
      <c r="B36" s="1987" t="s">
        <v>59</v>
      </c>
      <c r="C36" s="1987" t="s">
        <v>59</v>
      </c>
      <c r="D36" s="1987" t="s">
        <v>59</v>
      </c>
      <c r="E36" s="465"/>
      <c r="F36" s="465"/>
      <c r="G36" s="465"/>
      <c r="H36" s="465"/>
      <c r="I36" s="465"/>
      <c r="J36" s="465"/>
      <c r="K36" s="465"/>
    </row>
    <row r="37" spans="1:11" ht="10.5" customHeight="1" thickBot="1">
      <c r="A37" s="1464" t="s">
        <v>746</v>
      </c>
      <c r="B37" s="1463" t="s">
        <v>1349</v>
      </c>
      <c r="C37" s="1463" t="s">
        <v>1227</v>
      </c>
      <c r="D37" s="1463" t="s">
        <v>1084</v>
      </c>
      <c r="E37" s="1463" t="s">
        <v>993</v>
      </c>
      <c r="F37" s="1463" t="s">
        <v>866</v>
      </c>
      <c r="G37" s="1463" t="s">
        <v>865</v>
      </c>
      <c r="H37" s="1463" t="s">
        <v>864</v>
      </c>
      <c r="I37" s="1463" t="s">
        <v>863</v>
      </c>
      <c r="J37" s="1463" t="s">
        <v>862</v>
      </c>
      <c r="K37" s="1463" t="s">
        <v>861</v>
      </c>
    </row>
    <row r="38" spans="1:11" ht="10.5" customHeight="1">
      <c r="A38" s="617" t="s">
        <v>1486</v>
      </c>
      <c r="B38" s="1671">
        <v>-0.1</v>
      </c>
      <c r="C38" s="1671">
        <v>-1.3</v>
      </c>
      <c r="D38" s="1671">
        <v>0.4</v>
      </c>
      <c r="E38" s="1671">
        <v>0.2</v>
      </c>
      <c r="F38" s="1671">
        <v>0.1</v>
      </c>
      <c r="G38" s="1671">
        <v>-0.2</v>
      </c>
      <c r="H38" s="1671">
        <v>-0.6</v>
      </c>
      <c r="I38" s="1671">
        <v>-0.25</v>
      </c>
      <c r="J38" s="1671">
        <v>-0.4</v>
      </c>
      <c r="K38" s="1671">
        <v>-0.6</v>
      </c>
    </row>
    <row r="39" spans="1:11" ht="10.5" customHeight="1">
      <c r="A39" s="612" t="s">
        <v>870</v>
      </c>
      <c r="B39" s="611">
        <v>1.4</v>
      </c>
      <c r="C39" s="611">
        <v>0.6</v>
      </c>
      <c r="D39" s="611">
        <v>0.3</v>
      </c>
      <c r="E39" s="611">
        <v>0.2</v>
      </c>
      <c r="F39" s="611">
        <v>1.4</v>
      </c>
      <c r="G39" s="611">
        <v>0.7</v>
      </c>
      <c r="H39" s="611">
        <v>-0.9</v>
      </c>
      <c r="I39" s="611">
        <v>0.1</v>
      </c>
      <c r="J39" s="611">
        <v>-0.6</v>
      </c>
      <c r="K39" s="611">
        <v>-1.2</v>
      </c>
    </row>
    <row r="40" spans="1:11" ht="10.5" customHeight="1">
      <c r="A40" s="612" t="s">
        <v>869</v>
      </c>
      <c r="B40" s="611">
        <v>2</v>
      </c>
      <c r="C40" s="611">
        <v>-2.8</v>
      </c>
      <c r="D40" s="611">
        <v>-0.3</v>
      </c>
      <c r="E40" s="611">
        <v>3.1</v>
      </c>
      <c r="F40" s="611">
        <v>2</v>
      </c>
      <c r="G40" s="611">
        <v>0.4</v>
      </c>
      <c r="H40" s="611">
        <v>-1.2</v>
      </c>
      <c r="I40" s="611">
        <v>-0.45</v>
      </c>
      <c r="J40" s="611">
        <v>-4.3</v>
      </c>
      <c r="K40" s="611">
        <v>-1.6</v>
      </c>
    </row>
    <row r="41" spans="1:11" ht="10.5" customHeight="1">
      <c r="A41" s="612" t="s">
        <v>263</v>
      </c>
      <c r="B41" s="611">
        <v>0.5</v>
      </c>
      <c r="C41" s="611">
        <v>0.5</v>
      </c>
      <c r="D41" s="611">
        <v>0.1</v>
      </c>
      <c r="E41" s="611">
        <v>0.2</v>
      </c>
      <c r="F41" s="611">
        <v>0.3</v>
      </c>
      <c r="G41" s="611">
        <v>0.1</v>
      </c>
      <c r="H41" s="611">
        <v>-0.1</v>
      </c>
      <c r="I41" s="611">
        <v>0.1</v>
      </c>
      <c r="J41" s="611" t="s">
        <v>246</v>
      </c>
      <c r="K41" s="611">
        <v>-0.4</v>
      </c>
    </row>
    <row r="42" spans="1:11" ht="10.5" customHeight="1">
      <c r="A42" s="1122" t="s">
        <v>249</v>
      </c>
      <c r="B42" s="1715">
        <v>3.8</v>
      </c>
      <c r="C42" s="1715">
        <v>-3</v>
      </c>
      <c r="D42" s="1715">
        <v>0.5</v>
      </c>
      <c r="E42" s="1715">
        <v>3.7</v>
      </c>
      <c r="F42" s="1715">
        <v>3.8</v>
      </c>
      <c r="G42" s="1715">
        <v>1</v>
      </c>
      <c r="H42" s="1715">
        <v>-2.8</v>
      </c>
      <c r="I42" s="1715">
        <v>-0.6</v>
      </c>
      <c r="J42" s="1715">
        <v>-5.3</v>
      </c>
      <c r="K42" s="1715">
        <v>-3.8</v>
      </c>
    </row>
    <row r="43" spans="1:11" ht="10.5" customHeight="1">
      <c r="A43" s="1124"/>
      <c r="B43" s="1124"/>
      <c r="C43" s="1151"/>
      <c r="D43" s="1151"/>
      <c r="E43" s="1151"/>
      <c r="F43" s="1151"/>
      <c r="G43" s="1151"/>
      <c r="H43" s="1151"/>
      <c r="I43" s="1151"/>
      <c r="J43" s="1151"/>
      <c r="K43" s="1151"/>
    </row>
    <row r="44" spans="1:11" ht="10.5" customHeight="1">
      <c r="A44" s="1124"/>
      <c r="B44" s="1124"/>
      <c r="C44" s="1151"/>
      <c r="D44" s="1151"/>
      <c r="E44" s="1151"/>
      <c r="F44" s="1151"/>
      <c r="G44" s="1151"/>
      <c r="H44" s="1151"/>
      <c r="I44" s="1151"/>
      <c r="J44" s="1151"/>
      <c r="K44" s="1151"/>
    </row>
    <row r="45" spans="1:11" ht="15" customHeight="1">
      <c r="A45" s="1987" t="s">
        <v>868</v>
      </c>
      <c r="B45" s="1987" t="s">
        <v>59</v>
      </c>
      <c r="C45" s="1987" t="s">
        <v>59</v>
      </c>
      <c r="D45" s="1987" t="s">
        <v>59</v>
      </c>
      <c r="E45" s="465"/>
      <c r="F45" s="465"/>
      <c r="G45" s="465"/>
      <c r="H45" s="465"/>
      <c r="I45" s="465"/>
      <c r="J45" s="465"/>
      <c r="K45" s="465"/>
    </row>
    <row r="46" spans="1:11" ht="10.5" customHeight="1" thickBot="1">
      <c r="A46" s="1464" t="s">
        <v>867</v>
      </c>
      <c r="B46" s="1463" t="s">
        <v>1349</v>
      </c>
      <c r="C46" s="1463" t="s">
        <v>1227</v>
      </c>
      <c r="D46" s="1463" t="s">
        <v>1084</v>
      </c>
      <c r="E46" s="1463" t="s">
        <v>993</v>
      </c>
      <c r="F46" s="1463" t="s">
        <v>866</v>
      </c>
      <c r="G46" s="1463" t="s">
        <v>865</v>
      </c>
      <c r="H46" s="1463" t="s">
        <v>864</v>
      </c>
      <c r="I46" s="1463" t="s">
        <v>863</v>
      </c>
      <c r="J46" s="1463" t="s">
        <v>862</v>
      </c>
      <c r="K46" s="1463" t="s">
        <v>861</v>
      </c>
    </row>
    <row r="47" spans="1:11" ht="10.5" customHeight="1">
      <c r="A47" s="617" t="s">
        <v>856</v>
      </c>
      <c r="B47" s="626">
        <v>42.154423135031372</v>
      </c>
      <c r="C47" s="626">
        <v>41</v>
      </c>
      <c r="D47" s="626">
        <v>44</v>
      </c>
      <c r="E47" s="626">
        <v>42</v>
      </c>
      <c r="F47" s="626">
        <v>42</v>
      </c>
      <c r="G47" s="626">
        <v>43</v>
      </c>
      <c r="H47" s="626">
        <v>40</v>
      </c>
      <c r="I47" s="626">
        <v>42.675528154284763</v>
      </c>
      <c r="J47" s="626">
        <v>42.325851369752293</v>
      </c>
      <c r="K47" s="626">
        <v>41.064489223579727</v>
      </c>
    </row>
    <row r="48" spans="1:11" ht="10.5" customHeight="1">
      <c r="A48" s="612" t="s">
        <v>855</v>
      </c>
      <c r="B48" s="623">
        <v>57.845576864968628</v>
      </c>
      <c r="C48" s="623">
        <v>59</v>
      </c>
      <c r="D48" s="623">
        <v>56</v>
      </c>
      <c r="E48" s="623">
        <v>58</v>
      </c>
      <c r="F48" s="623">
        <v>58</v>
      </c>
      <c r="G48" s="623">
        <v>57</v>
      </c>
      <c r="H48" s="623">
        <v>58</v>
      </c>
      <c r="I48" s="623">
        <v>55.323466056451068</v>
      </c>
      <c r="J48" s="623">
        <v>55.790264642842331</v>
      </c>
      <c r="K48" s="623">
        <v>56.940737854358574</v>
      </c>
    </row>
    <row r="49" spans="1:11" ht="10.5" customHeight="1">
      <c r="A49" s="612" t="s">
        <v>255</v>
      </c>
      <c r="B49" s="623" t="s">
        <v>246</v>
      </c>
      <c r="C49" s="623" t="s">
        <v>246</v>
      </c>
      <c r="D49" s="623" t="s">
        <v>246</v>
      </c>
      <c r="E49" s="623" t="s">
        <v>246</v>
      </c>
      <c r="F49" s="623" t="s">
        <v>246</v>
      </c>
      <c r="G49" s="623" t="s">
        <v>246</v>
      </c>
      <c r="H49" s="623">
        <v>2</v>
      </c>
      <c r="I49" s="623">
        <v>2.0010057892641648</v>
      </c>
      <c r="J49" s="623">
        <v>1.883883987405369</v>
      </c>
      <c r="K49" s="623">
        <v>1.9947729220617008</v>
      </c>
    </row>
  </sheetData>
  <mergeCells count="7">
    <mergeCell ref="A36:D36"/>
    <mergeCell ref="A45:D45"/>
    <mergeCell ref="A1:F1"/>
    <mergeCell ref="A23:K23"/>
    <mergeCell ref="A24:K24"/>
    <mergeCell ref="A26:D26"/>
    <mergeCell ref="A34:K34"/>
  </mergeCells>
  <pageMargins left="0.70866141732283505" right="0.70866141732283505" top="0.74803149606299202" bottom="0.74803149606299202" header="0.31496062992126" footer="0.31496062992126"/>
  <pageSetup paperSize="9" scale="84" orientation="portrait" r:id="rId1"/>
  <headerFooter alignWithMargins="0"/>
  <ignoredErrors>
    <ignoredError sqref="A10:K12 A41:K49 A14:K34 A13:J13 A9:B9 D9:E9 G9:K9"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69C7E9-948F-4310-97E5-CAD9CC8E0D2F}">
  <sheetPr codeName="Sheet25">
    <tabColor theme="5"/>
  </sheetPr>
  <dimension ref="F3"/>
  <sheetViews>
    <sheetView view="pageLayout" zoomScale="80" zoomScaleNormal="100" zoomScaleSheetLayoutView="100" zoomScalePageLayoutView="80" workbookViewId="0">
      <selection activeCell="L63" sqref="L63"/>
    </sheetView>
  </sheetViews>
  <sheetFormatPr defaultColWidth="9.109375" defaultRowHeight="14.4"/>
  <cols>
    <col min="1" max="4" width="9.109375" style="1"/>
    <col min="5" max="5" width="3.5546875" style="1" customWidth="1"/>
    <col min="6" max="16384" width="9.109375" style="1"/>
  </cols>
  <sheetData>
    <row r="3" spans="6:6" ht="35.4">
      <c r="F3" s="32"/>
    </row>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EE29A7-BB10-42AB-AE03-B903F36B25A7}">
  <dimension ref="A1:I16"/>
  <sheetViews>
    <sheetView view="pageLayout" zoomScaleNormal="100" workbookViewId="0">
      <selection activeCell="E21" sqref="E21"/>
    </sheetView>
  </sheetViews>
  <sheetFormatPr defaultRowHeight="13.2"/>
  <cols>
    <col min="1" max="1" width="29" style="238" customWidth="1"/>
    <col min="2" max="9" width="7" style="238" customWidth="1"/>
    <col min="10" max="16384" width="8.88671875" style="238"/>
  </cols>
  <sheetData>
    <row r="1" spans="1:9" ht="12.75" customHeight="1" thickBot="1">
      <c r="A1" s="1987" t="s">
        <v>1488</v>
      </c>
      <c r="B1" s="1987" t="s">
        <v>59</v>
      </c>
      <c r="C1" s="1987" t="s">
        <v>59</v>
      </c>
      <c r="D1" s="1987" t="s">
        <v>59</v>
      </c>
      <c r="E1" s="1987" t="s">
        <v>59</v>
      </c>
      <c r="F1" s="1987" t="s">
        <v>59</v>
      </c>
      <c r="G1" s="1987" t="s">
        <v>59</v>
      </c>
      <c r="H1" s="1470"/>
      <c r="I1" s="1470"/>
    </row>
    <row r="2" spans="1:9" ht="10.5" customHeight="1">
      <c r="A2" s="621"/>
      <c r="B2" s="621"/>
      <c r="C2" s="621"/>
      <c r="D2" s="621"/>
      <c r="E2" s="621"/>
      <c r="F2" s="621"/>
      <c r="G2" s="620"/>
      <c r="H2" s="2026" t="s">
        <v>915</v>
      </c>
      <c r="I2" s="2027" t="s">
        <v>59</v>
      </c>
    </row>
    <row r="3" spans="1:9" ht="10.5" customHeight="1" thickBot="1">
      <c r="A3" s="1469" t="s">
        <v>725</v>
      </c>
      <c r="B3" s="1468" t="s">
        <v>1324</v>
      </c>
      <c r="C3" s="1468" t="s">
        <v>1200</v>
      </c>
      <c r="D3" s="1468" t="s">
        <v>1053</v>
      </c>
      <c r="E3" s="1468" t="s">
        <v>976</v>
      </c>
      <c r="F3" s="1468" t="s">
        <v>752</v>
      </c>
      <c r="G3" s="619" t="s">
        <v>751</v>
      </c>
      <c r="H3" s="1467" t="s">
        <v>1323</v>
      </c>
      <c r="I3" s="619" t="s">
        <v>1322</v>
      </c>
    </row>
    <row r="4" spans="1:9" ht="10.5" customHeight="1">
      <c r="A4" s="617" t="s">
        <v>771</v>
      </c>
      <c r="B4" s="626">
        <v>25</v>
      </c>
      <c r="C4" s="626">
        <v>11</v>
      </c>
      <c r="D4" s="626">
        <v>8</v>
      </c>
      <c r="E4" s="626">
        <v>-19</v>
      </c>
      <c r="F4" s="626">
        <v>-23</v>
      </c>
      <c r="G4" s="625">
        <v>-22</v>
      </c>
      <c r="H4" s="1740"/>
      <c r="I4" s="625"/>
    </row>
    <row r="5" spans="1:9" ht="10.5" customHeight="1">
      <c r="A5" s="612" t="s">
        <v>770</v>
      </c>
      <c r="B5" s="623">
        <v>-9</v>
      </c>
      <c r="C5" s="623">
        <v>-3</v>
      </c>
      <c r="D5" s="623">
        <v>-13</v>
      </c>
      <c r="E5" s="623">
        <v>-1</v>
      </c>
      <c r="F5" s="623">
        <v>-1</v>
      </c>
      <c r="G5" s="624">
        <v>12</v>
      </c>
      <c r="H5" s="1739"/>
      <c r="I5" s="1738"/>
    </row>
    <row r="6" spans="1:9" ht="10.5" customHeight="1">
      <c r="A6" s="612" t="s">
        <v>769</v>
      </c>
      <c r="B6" s="623">
        <v>20</v>
      </c>
      <c r="C6" s="623">
        <v>-74</v>
      </c>
      <c r="D6" s="623">
        <v>31</v>
      </c>
      <c r="E6" s="623">
        <v>37</v>
      </c>
      <c r="F6" s="623">
        <v>111</v>
      </c>
      <c r="G6" s="624">
        <v>46</v>
      </c>
      <c r="H6" s="1739"/>
      <c r="I6" s="1738"/>
    </row>
    <row r="7" spans="1:9" ht="10.5" customHeight="1">
      <c r="A7" s="612" t="s">
        <v>768</v>
      </c>
      <c r="B7" s="623">
        <v>5</v>
      </c>
      <c r="C7" s="623">
        <v>5</v>
      </c>
      <c r="D7" s="623">
        <v>140</v>
      </c>
      <c r="E7" s="623">
        <v>3</v>
      </c>
      <c r="F7" s="623">
        <v>21</v>
      </c>
      <c r="G7" s="624">
        <v>47</v>
      </c>
      <c r="H7" s="1739"/>
      <c r="I7" s="1738"/>
    </row>
    <row r="8" spans="1:9" ht="10.5" customHeight="1">
      <c r="A8" s="612" t="s">
        <v>914</v>
      </c>
      <c r="B8" s="623">
        <v>41</v>
      </c>
      <c r="C8" s="623">
        <v>-61</v>
      </c>
      <c r="D8" s="623">
        <v>166</v>
      </c>
      <c r="E8" s="623">
        <v>20</v>
      </c>
      <c r="F8" s="623">
        <v>108</v>
      </c>
      <c r="G8" s="624">
        <v>83</v>
      </c>
      <c r="H8" s="1739"/>
      <c r="I8" s="1738"/>
    </row>
    <row r="9" spans="1:9" ht="10.5" customHeight="1">
      <c r="A9" s="612" t="s">
        <v>913</v>
      </c>
      <c r="B9" s="623">
        <v>-60</v>
      </c>
      <c r="C9" s="623">
        <v>-87</v>
      </c>
      <c r="D9" s="623">
        <v>-105</v>
      </c>
      <c r="E9" s="623">
        <v>-1062</v>
      </c>
      <c r="F9" s="623">
        <v>-69</v>
      </c>
      <c r="G9" s="624">
        <v>-160</v>
      </c>
      <c r="H9" s="1739"/>
      <c r="I9" s="1738"/>
    </row>
    <row r="10" spans="1:9" ht="10.5" customHeight="1">
      <c r="A10" s="612" t="s">
        <v>912</v>
      </c>
      <c r="B10" s="623">
        <v>-19</v>
      </c>
      <c r="C10" s="623">
        <v>-148</v>
      </c>
      <c r="D10" s="623">
        <v>61</v>
      </c>
      <c r="E10" s="623">
        <v>-1042</v>
      </c>
      <c r="F10" s="623">
        <v>39</v>
      </c>
      <c r="G10" s="624">
        <v>-77</v>
      </c>
      <c r="H10" s="1739"/>
      <c r="I10" s="1738"/>
    </row>
    <row r="11" spans="1:9" ht="10.5" customHeight="1">
      <c r="A11" s="612" t="s">
        <v>764</v>
      </c>
      <c r="B11" s="623">
        <v>-2</v>
      </c>
      <c r="C11" s="623">
        <v>-3</v>
      </c>
      <c r="D11" s="623" t="s">
        <v>246</v>
      </c>
      <c r="E11" s="623">
        <v>-18</v>
      </c>
      <c r="F11" s="623">
        <v>7</v>
      </c>
      <c r="G11" s="624">
        <v>-3</v>
      </c>
      <c r="H11" s="1739"/>
      <c r="I11" s="1738"/>
    </row>
    <row r="12" spans="1:9" ht="10.5" customHeight="1">
      <c r="A12" s="612" t="s">
        <v>911</v>
      </c>
      <c r="B12" s="623">
        <v>-21</v>
      </c>
      <c r="C12" s="623">
        <v>-151</v>
      </c>
      <c r="D12" s="623">
        <v>61</v>
      </c>
      <c r="E12" s="623">
        <v>-1060</v>
      </c>
      <c r="F12" s="623">
        <v>46</v>
      </c>
      <c r="G12" s="624">
        <v>-80</v>
      </c>
      <c r="H12" s="1739"/>
      <c r="I12" s="1738"/>
    </row>
    <row r="13" spans="1:9" ht="10.5" customHeight="1">
      <c r="A13" s="612"/>
      <c r="B13" s="623"/>
      <c r="C13" s="623"/>
      <c r="D13" s="623"/>
      <c r="E13" s="623"/>
      <c r="F13" s="623"/>
      <c r="G13" s="624"/>
      <c r="H13" s="1739"/>
      <c r="I13" s="1738"/>
    </row>
    <row r="14" spans="1:9" ht="10.5" customHeight="1">
      <c r="A14" s="612" t="s">
        <v>805</v>
      </c>
      <c r="B14" s="623">
        <v>1729</v>
      </c>
      <c r="C14" s="623">
        <v>1887</v>
      </c>
      <c r="D14" s="623">
        <v>1510</v>
      </c>
      <c r="E14" s="623">
        <v>1582</v>
      </c>
      <c r="F14" s="623">
        <v>2104</v>
      </c>
      <c r="G14" s="624">
        <v>2578</v>
      </c>
      <c r="H14" s="1737"/>
      <c r="I14" s="1736"/>
    </row>
    <row r="15" spans="1:9" ht="10.5" customHeight="1">
      <c r="A15" s="612" t="s">
        <v>910</v>
      </c>
      <c r="B15" s="623">
        <v>14080</v>
      </c>
      <c r="C15" s="623">
        <v>14719</v>
      </c>
      <c r="D15" s="623">
        <v>11972</v>
      </c>
      <c r="E15" s="623">
        <v>12243</v>
      </c>
      <c r="F15" s="623">
        <v>14815</v>
      </c>
      <c r="G15" s="624">
        <v>17911</v>
      </c>
      <c r="H15" s="1737"/>
      <c r="I15" s="1736"/>
    </row>
    <row r="16" spans="1:9" ht="10.5" customHeight="1" thickBot="1">
      <c r="A16" s="612" t="s">
        <v>758</v>
      </c>
      <c r="B16" s="623">
        <v>11949</v>
      </c>
      <c r="C16" s="623">
        <v>12104</v>
      </c>
      <c r="D16" s="623">
        <v>12571</v>
      </c>
      <c r="E16" s="623">
        <v>12666</v>
      </c>
      <c r="F16" s="623">
        <v>12478</v>
      </c>
      <c r="G16" s="624">
        <v>12219</v>
      </c>
      <c r="H16" s="1735" t="s">
        <v>978</v>
      </c>
      <c r="I16" s="1734" t="s">
        <v>840</v>
      </c>
    </row>
  </sheetData>
  <mergeCells count="2">
    <mergeCell ref="A1:G1"/>
    <mergeCell ref="H2:I2"/>
  </mergeCells>
  <pageMargins left="0.70866141732283505" right="0.70866141732283505" top="0.74803149606299202" bottom="0.74803149606299202" header="0.31496062992126" footer="0.31496062992126"/>
  <pageSetup paperSize="9" orientation="portrait" r:id="rId1"/>
  <headerFooter alignWithMargins="0"/>
  <ignoredErrors>
    <ignoredError sqref="D11:I18" numberStoredAsText="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8">
    <tabColor theme="5"/>
  </sheetPr>
  <dimension ref="F3"/>
  <sheetViews>
    <sheetView view="pageLayout" topLeftCell="A46" zoomScale="80" zoomScaleNormal="100" zoomScaleSheetLayoutView="100" zoomScalePageLayoutView="80" workbookViewId="0">
      <selection activeCell="A75" sqref="A75:I75"/>
    </sheetView>
  </sheetViews>
  <sheetFormatPr defaultColWidth="9.109375" defaultRowHeight="14.4"/>
  <cols>
    <col min="1" max="4" width="9.109375" style="1"/>
    <col min="5" max="5" width="3.5546875" style="1" customWidth="1"/>
    <col min="6" max="16384" width="9.109375" style="1"/>
  </cols>
  <sheetData>
    <row r="3" spans="6:6" ht="35.4">
      <c r="F3" s="32"/>
    </row>
  </sheetData>
  <printOptions horizontalCentered="1"/>
  <pageMargins left="0.70866141732283472" right="0.70866141732283472" top="0.74803149606299213" bottom="0.74803149606299213" header="0.31496062992125984" footer="0.31496062992125984"/>
  <pageSetup paperSize="9" scale="75" orientation="portrait" r:id="rId1"/>
  <colBreaks count="1" manualBreakCount="1">
    <brk id="14" max="62" man="1"/>
  </colBreaks>
  <customProperties>
    <customPr name="_pios_id" r:id="rId2"/>
  </customProperties>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A2F516-59A6-4115-A335-1896F96D6243}">
  <dimension ref="A1:Q46"/>
  <sheetViews>
    <sheetView view="pageBreakPreview" topLeftCell="A31" zoomScale="85" zoomScaleNormal="100" zoomScaleSheetLayoutView="85" workbookViewId="0">
      <selection activeCell="J46" sqref="J46"/>
    </sheetView>
  </sheetViews>
  <sheetFormatPr defaultRowHeight="14.4"/>
  <cols>
    <col min="1" max="1" width="8.109375" style="1892" customWidth="1"/>
    <col min="2" max="2" width="14.44140625" style="1892" customWidth="1"/>
    <col min="3" max="4" width="11.44140625" style="1892" bestFit="1" customWidth="1"/>
    <col min="5" max="5" width="12.5546875" style="1892" bestFit="1" customWidth="1"/>
    <col min="6" max="6" width="12.44140625" style="1892" customWidth="1"/>
    <col min="7" max="7" width="11.88671875" style="1892" customWidth="1"/>
    <col min="8" max="8" width="18.88671875" style="1892" customWidth="1"/>
    <col min="9" max="9" width="10.44140625" style="1892" customWidth="1"/>
    <col min="10" max="12" width="8.88671875" style="1892"/>
    <col min="13" max="13" width="12" style="1892" customWidth="1"/>
    <col min="14" max="14" width="10" style="1892" customWidth="1"/>
    <col min="15" max="16384" width="8.88671875" style="1892"/>
  </cols>
  <sheetData>
    <row r="1" spans="1:17" ht="14.25" customHeight="1">
      <c r="A1" s="500" t="s">
        <v>1584</v>
      </c>
      <c r="B1" s="491"/>
      <c r="C1" s="491"/>
      <c r="D1" s="491"/>
      <c r="E1" s="491"/>
      <c r="F1" s="491"/>
      <c r="G1" s="1493"/>
    </row>
    <row r="2" spans="1:17" ht="14.25" customHeight="1">
      <c r="A2" s="2028" t="s">
        <v>620</v>
      </c>
      <c r="B2" s="2029"/>
      <c r="C2" s="2029"/>
      <c r="D2" s="2029"/>
      <c r="E2" s="2029"/>
      <c r="F2" s="2030"/>
      <c r="G2" s="1492"/>
      <c r="H2" s="1912"/>
    </row>
    <row r="3" spans="1:17">
      <c r="A3" s="1491" t="s">
        <v>266</v>
      </c>
      <c r="B3" s="1490" t="s">
        <v>303</v>
      </c>
      <c r="C3" s="1490" t="s">
        <v>302</v>
      </c>
      <c r="D3" s="1490" t="s">
        <v>301</v>
      </c>
      <c r="E3" s="1490" t="s">
        <v>300</v>
      </c>
      <c r="F3" s="1489" t="s">
        <v>299</v>
      </c>
      <c r="G3" s="1488" t="s">
        <v>265</v>
      </c>
      <c r="H3" s="1487"/>
      <c r="I3" s="570"/>
      <c r="J3" s="1487"/>
      <c r="K3" s="1487"/>
      <c r="L3" s="1487"/>
      <c r="M3" s="1487"/>
      <c r="N3" s="1487"/>
      <c r="O3" s="1487"/>
    </row>
    <row r="4" spans="1:17" ht="13.5" customHeight="1">
      <c r="A4" s="1484" t="s">
        <v>276</v>
      </c>
      <c r="B4" s="1486">
        <v>156.6537698477475</v>
      </c>
      <c r="C4" s="1486">
        <v>129.49763772222454</v>
      </c>
      <c r="D4" s="1486">
        <v>29.333187588430388</v>
      </c>
      <c r="E4" s="1486">
        <v>26.120191234181998</v>
      </c>
      <c r="F4" s="1485">
        <v>4.6460146762524905</v>
      </c>
      <c r="G4" s="1481">
        <f t="shared" ref="G4:G24" si="0">B4+C4+D4+E4+F4</f>
        <v>346.25080106883695</v>
      </c>
      <c r="H4" s="569"/>
      <c r="I4" s="569"/>
      <c r="J4" s="569"/>
      <c r="K4" s="569"/>
      <c r="L4" s="569"/>
      <c r="M4" s="569"/>
      <c r="N4" s="569"/>
      <c r="O4" s="176"/>
      <c r="P4" s="176"/>
      <c r="Q4" s="176"/>
    </row>
    <row r="5" spans="1:17" ht="13.5" customHeight="1">
      <c r="A5" s="1484" t="s">
        <v>277</v>
      </c>
      <c r="B5" s="1486">
        <v>156.2834633369655</v>
      </c>
      <c r="C5" s="1486">
        <v>130.10628407790463</v>
      </c>
      <c r="D5" s="1486">
        <v>29.163547548182979</v>
      </c>
      <c r="E5" s="1486">
        <v>34.408369</v>
      </c>
      <c r="F5" s="1485">
        <v>5.2285524686082461</v>
      </c>
      <c r="G5" s="1481">
        <f t="shared" si="0"/>
        <v>355.19021643166138</v>
      </c>
      <c r="H5" s="569"/>
      <c r="I5" s="569"/>
      <c r="J5" s="569"/>
      <c r="K5" s="569"/>
      <c r="L5" s="569"/>
      <c r="M5" s="569"/>
      <c r="N5" s="569"/>
      <c r="O5" s="176"/>
      <c r="P5" s="176"/>
      <c r="Q5" s="176"/>
    </row>
    <row r="6" spans="1:17" ht="13.5" customHeight="1">
      <c r="A6" s="1484" t="s">
        <v>298</v>
      </c>
      <c r="B6" s="1486">
        <v>148.51430618343645</v>
      </c>
      <c r="C6" s="1486">
        <v>123.72123018196838</v>
      </c>
      <c r="D6" s="1486">
        <v>28.438548370072898</v>
      </c>
      <c r="E6" s="1486">
        <v>35.276477103234292</v>
      </c>
      <c r="F6" s="1485">
        <v>4.4032512500009391</v>
      </c>
      <c r="G6" s="1481">
        <f t="shared" si="0"/>
        <v>340.35381308871297</v>
      </c>
      <c r="H6" s="569"/>
      <c r="I6" s="569"/>
      <c r="J6" s="569"/>
      <c r="K6" s="569"/>
      <c r="L6" s="569"/>
      <c r="M6" s="569"/>
      <c r="N6" s="569"/>
      <c r="O6" s="176"/>
      <c r="P6" s="176"/>
      <c r="Q6" s="176"/>
    </row>
    <row r="7" spans="1:17" ht="13.5" customHeight="1">
      <c r="A7" s="1484" t="s">
        <v>278</v>
      </c>
      <c r="B7" s="1486">
        <v>146.94835276476152</v>
      </c>
      <c r="C7" s="1486">
        <v>125.25674454968396</v>
      </c>
      <c r="D7" s="1486">
        <v>28.865797581079057</v>
      </c>
      <c r="E7" s="1486">
        <v>36.870469811562451</v>
      </c>
      <c r="F7" s="1485">
        <v>5.3070232710134295</v>
      </c>
      <c r="G7" s="1481">
        <f t="shared" si="0"/>
        <v>343.24838797810037</v>
      </c>
      <c r="H7" s="569"/>
      <c r="I7" s="569"/>
      <c r="J7" s="569"/>
      <c r="K7" s="569"/>
      <c r="L7" s="569"/>
      <c r="M7" s="569"/>
      <c r="N7" s="569"/>
      <c r="O7" s="176"/>
      <c r="P7" s="176"/>
      <c r="Q7" s="176"/>
    </row>
    <row r="8" spans="1:17" ht="13.5" customHeight="1">
      <c r="A8" s="1484" t="s">
        <v>279</v>
      </c>
      <c r="B8" s="1486">
        <v>143.91675807308684</v>
      </c>
      <c r="C8" s="1486">
        <v>125.02745958712059</v>
      </c>
      <c r="D8" s="1486">
        <v>27.984664025552863</v>
      </c>
      <c r="E8" s="1486">
        <v>39.713667999999998</v>
      </c>
      <c r="F8" s="1485">
        <v>5.8087598866655625</v>
      </c>
      <c r="G8" s="1481">
        <f t="shared" si="0"/>
        <v>342.45130957242583</v>
      </c>
      <c r="H8" s="569"/>
      <c r="I8" s="569"/>
      <c r="J8" s="569"/>
      <c r="K8" s="569"/>
      <c r="L8" s="569"/>
      <c r="M8" s="569"/>
      <c r="N8" s="569"/>
      <c r="O8" s="176"/>
      <c r="P8" s="176"/>
      <c r="Q8" s="176"/>
    </row>
    <row r="9" spans="1:17" ht="13.5" customHeight="1">
      <c r="A9" s="1484" t="s">
        <v>267</v>
      </c>
      <c r="B9" s="1486">
        <v>145.8449991209188</v>
      </c>
      <c r="C9" s="1486">
        <v>126.24797089955871</v>
      </c>
      <c r="D9" s="1486">
        <v>27.723349685720713</v>
      </c>
      <c r="E9" s="1486">
        <v>40.809472</v>
      </c>
      <c r="F9" s="1485">
        <v>5.7585031195677034</v>
      </c>
      <c r="G9" s="1481">
        <f t="shared" si="0"/>
        <v>346.38429482576595</v>
      </c>
      <c r="H9" s="569"/>
      <c r="I9" s="569"/>
      <c r="J9" s="569"/>
      <c r="K9" s="569"/>
      <c r="L9" s="569"/>
      <c r="M9" s="569"/>
      <c r="N9" s="569"/>
      <c r="O9" s="176"/>
      <c r="P9" s="176"/>
      <c r="Q9" s="176"/>
    </row>
    <row r="10" spans="1:17" ht="13.5" customHeight="1">
      <c r="A10" s="1484" t="s">
        <v>280</v>
      </c>
      <c r="B10" s="1486">
        <v>144.47634833432065</v>
      </c>
      <c r="C10" s="1486">
        <v>126.55514614383659</v>
      </c>
      <c r="D10" s="1486">
        <v>28.298320649334574</v>
      </c>
      <c r="E10" s="1486">
        <v>42.563318000000002</v>
      </c>
      <c r="F10" s="1485">
        <v>5.1830472331914477</v>
      </c>
      <c r="G10" s="1481">
        <f t="shared" si="0"/>
        <v>347.07618036068328</v>
      </c>
      <c r="H10" s="569"/>
      <c r="I10" s="896"/>
      <c r="J10" s="569"/>
      <c r="K10" s="569"/>
      <c r="L10" s="569"/>
      <c r="M10" s="569"/>
      <c r="N10" s="569"/>
      <c r="O10" s="176"/>
      <c r="P10" s="176"/>
      <c r="Q10" s="176"/>
    </row>
    <row r="11" spans="1:17" ht="13.5" customHeight="1">
      <c r="A11" s="1484" t="s">
        <v>281</v>
      </c>
      <c r="B11" s="1486">
        <v>147.57353661104349</v>
      </c>
      <c r="C11" s="1486">
        <v>128.83688928318716</v>
      </c>
      <c r="D11" s="1486">
        <v>28.479810828424014</v>
      </c>
      <c r="E11" s="1486">
        <v>49.320723000000001</v>
      </c>
      <c r="F11" s="1485">
        <v>5.6045786241039321</v>
      </c>
      <c r="G11" s="1481">
        <f t="shared" si="0"/>
        <v>359.81553834675861</v>
      </c>
      <c r="H11" s="569"/>
      <c r="I11" s="569"/>
      <c r="J11" s="569"/>
      <c r="K11" s="569"/>
      <c r="L11" s="569"/>
      <c r="M11" s="569"/>
      <c r="N11" s="569"/>
      <c r="O11" s="176"/>
      <c r="P11" s="176"/>
      <c r="Q11" s="176"/>
    </row>
    <row r="12" spans="1:17" ht="13.5" customHeight="1">
      <c r="A12" s="1484" t="s">
        <v>274</v>
      </c>
      <c r="B12" s="1486">
        <v>143.78151748039048</v>
      </c>
      <c r="C12" s="1486">
        <v>125.93057882087889</v>
      </c>
      <c r="D12" s="1486">
        <v>28.054300524751163</v>
      </c>
      <c r="E12" s="1486">
        <v>44.508420000000001</v>
      </c>
      <c r="F12" s="1485">
        <v>5.8102083389784189</v>
      </c>
      <c r="G12" s="1481">
        <f t="shared" si="0"/>
        <v>348.08502516499897</v>
      </c>
      <c r="H12" s="569"/>
      <c r="I12" s="569"/>
      <c r="J12" s="569"/>
      <c r="K12" s="569"/>
      <c r="L12" s="569"/>
      <c r="M12" s="569"/>
      <c r="N12" s="569"/>
      <c r="O12" s="176"/>
      <c r="P12" s="176"/>
      <c r="Q12" s="176"/>
    </row>
    <row r="13" spans="1:17" ht="13.5" customHeight="1">
      <c r="A13" s="1484" t="s">
        <v>177</v>
      </c>
      <c r="B13" s="1486">
        <v>149.96778900026283</v>
      </c>
      <c r="C13" s="1486">
        <v>128.65738900530326</v>
      </c>
      <c r="D13" s="1486">
        <v>27.858975156928746</v>
      </c>
      <c r="E13" s="1486">
        <v>46.231977000000001</v>
      </c>
      <c r="F13" s="1485">
        <v>5.0043545969021421</v>
      </c>
      <c r="G13" s="1481">
        <f t="shared" si="0"/>
        <v>357.72048475939704</v>
      </c>
      <c r="H13" s="569"/>
      <c r="I13" s="569"/>
      <c r="J13" s="569"/>
      <c r="K13" s="569"/>
      <c r="L13" s="569"/>
      <c r="M13" s="569"/>
      <c r="N13" s="569"/>
      <c r="O13" s="176"/>
      <c r="P13" s="176"/>
      <c r="Q13" s="176"/>
    </row>
    <row r="14" spans="1:17" ht="13.5" customHeight="1">
      <c r="A14" s="1484" t="s">
        <v>178</v>
      </c>
      <c r="B14" s="1486">
        <v>147.4377713990113</v>
      </c>
      <c r="C14" s="1486">
        <v>130.47011111911166</v>
      </c>
      <c r="D14" s="1486">
        <v>28.114068988630052</v>
      </c>
      <c r="E14" s="1486">
        <v>46.945017</v>
      </c>
      <c r="F14" s="1485">
        <v>4.6131314929684928</v>
      </c>
      <c r="G14" s="1481">
        <f t="shared" si="0"/>
        <v>357.58009999972148</v>
      </c>
      <c r="H14" s="569"/>
      <c r="I14" s="569"/>
      <c r="J14" s="569"/>
      <c r="K14" s="569"/>
      <c r="L14" s="569"/>
      <c r="M14" s="569"/>
      <c r="N14" s="569"/>
      <c r="O14" s="176"/>
      <c r="P14" s="176"/>
      <c r="Q14" s="176"/>
    </row>
    <row r="15" spans="1:17" ht="13.5" customHeight="1">
      <c r="A15" s="1484" t="s">
        <v>179</v>
      </c>
      <c r="B15" s="1486">
        <v>146.06525389121373</v>
      </c>
      <c r="C15" s="1486">
        <v>126.9985850881984</v>
      </c>
      <c r="D15" s="1486">
        <v>27.996236766816811</v>
      </c>
      <c r="E15" s="1486">
        <v>43.784286000000002</v>
      </c>
      <c r="F15" s="1485">
        <v>4.4923882541233704</v>
      </c>
      <c r="G15" s="1481">
        <f t="shared" si="0"/>
        <v>349.33675000035237</v>
      </c>
      <c r="H15" s="569"/>
      <c r="I15" s="569"/>
      <c r="J15" s="569"/>
      <c r="K15" s="569"/>
      <c r="L15" s="569"/>
      <c r="M15" s="569"/>
      <c r="N15" s="569"/>
      <c r="O15" s="176"/>
      <c r="P15" s="176"/>
      <c r="Q15" s="176"/>
    </row>
    <row r="16" spans="1:17" ht="13.5" customHeight="1">
      <c r="A16" s="1484" t="s">
        <v>180</v>
      </c>
      <c r="B16" s="1486">
        <v>145.26866887731182</v>
      </c>
      <c r="C16" s="1486">
        <v>130.23153946655165</v>
      </c>
      <c r="D16" s="1486">
        <v>27.918527235066406</v>
      </c>
      <c r="E16" s="1486">
        <v>32.27364</v>
      </c>
      <c r="F16" s="1485">
        <v>5.2279537354331422</v>
      </c>
      <c r="G16" s="1481">
        <f t="shared" si="0"/>
        <v>340.92032931436302</v>
      </c>
      <c r="H16" s="569"/>
      <c r="I16" s="569"/>
      <c r="J16" s="569"/>
      <c r="K16" s="569"/>
      <c r="L16" s="569"/>
      <c r="M16" s="569"/>
      <c r="N16" s="569"/>
      <c r="O16" s="176"/>
      <c r="P16" s="176"/>
      <c r="Q16" s="176"/>
    </row>
    <row r="17" spans="1:17" ht="13.5" customHeight="1">
      <c r="A17" s="1484" t="s">
        <v>181</v>
      </c>
      <c r="B17" s="1483">
        <v>143.54878025743486</v>
      </c>
      <c r="C17" s="1483">
        <v>132.96892137290143</v>
      </c>
      <c r="D17" s="1483">
        <v>27.623518554289621</v>
      </c>
      <c r="E17" s="1483">
        <v>33.897911000000001</v>
      </c>
      <c r="F17" s="1482">
        <v>4.6919572459078207</v>
      </c>
      <c r="G17" s="1481">
        <f t="shared" si="0"/>
        <v>342.73108843053376</v>
      </c>
      <c r="H17" s="569"/>
      <c r="I17" s="569"/>
      <c r="J17" s="569"/>
      <c r="K17" s="569"/>
      <c r="L17" s="569"/>
      <c r="M17" s="569"/>
      <c r="N17" s="569"/>
      <c r="O17" s="176"/>
      <c r="P17" s="176"/>
      <c r="Q17" s="176"/>
    </row>
    <row r="18" spans="1:17" ht="13.5" customHeight="1">
      <c r="A18" s="1484" t="s">
        <v>182</v>
      </c>
      <c r="B18" s="1483">
        <v>143.11938331443403</v>
      </c>
      <c r="C18" s="1483">
        <v>134.01874400475666</v>
      </c>
      <c r="D18" s="1483">
        <v>27.698421928278758</v>
      </c>
      <c r="E18" s="1483">
        <v>35.677188999999998</v>
      </c>
      <c r="F18" s="1482">
        <v>4.0664614572116209</v>
      </c>
      <c r="G18" s="1481">
        <f t="shared" si="0"/>
        <v>344.58019970468109</v>
      </c>
      <c r="H18" s="569"/>
      <c r="I18" s="569"/>
      <c r="J18" s="569"/>
      <c r="K18" s="569"/>
      <c r="L18" s="569"/>
      <c r="M18" s="569"/>
      <c r="N18" s="569"/>
      <c r="O18" s="176"/>
      <c r="P18" s="176"/>
      <c r="Q18" s="176"/>
    </row>
    <row r="19" spans="1:17" ht="13.5" customHeight="1">
      <c r="A19" s="1484" t="s">
        <v>183</v>
      </c>
      <c r="B19" s="1483">
        <v>135.61674948061395</v>
      </c>
      <c r="C19" s="1483">
        <v>132.48569096348319</v>
      </c>
      <c r="D19" s="1483">
        <v>27.486039897345165</v>
      </c>
      <c r="E19" s="1483">
        <v>26.457393</v>
      </c>
      <c r="F19" s="1482">
        <v>3.6180076210775991</v>
      </c>
      <c r="G19" s="1481">
        <f t="shared" si="0"/>
        <v>325.66388096251995</v>
      </c>
      <c r="H19" s="569"/>
      <c r="I19" s="569"/>
      <c r="J19" s="569"/>
      <c r="K19" s="569"/>
      <c r="L19" s="569"/>
      <c r="M19" s="569"/>
      <c r="N19" s="569"/>
      <c r="O19" s="176"/>
      <c r="P19" s="176"/>
      <c r="Q19" s="176"/>
    </row>
    <row r="20" spans="1:17" ht="13.5" customHeight="1">
      <c r="A20" s="1484" t="s">
        <v>184</v>
      </c>
      <c r="B20" s="1483">
        <v>133.78792034895963</v>
      </c>
      <c r="C20" s="1483">
        <v>133.34060692153113</v>
      </c>
      <c r="D20" s="1483">
        <v>27.758609970098743</v>
      </c>
      <c r="E20" s="1483">
        <v>19.175809999999998</v>
      </c>
      <c r="F20" s="1482">
        <v>3.6259217990662438</v>
      </c>
      <c r="G20" s="1481">
        <f t="shared" si="0"/>
        <v>317.68886903965574</v>
      </c>
      <c r="H20" s="569"/>
      <c r="I20" s="569"/>
      <c r="J20" s="569"/>
      <c r="K20" s="569"/>
      <c r="L20" s="569"/>
      <c r="M20" s="569"/>
      <c r="N20" s="569"/>
      <c r="O20" s="176"/>
      <c r="P20" s="176"/>
      <c r="Q20" s="176"/>
    </row>
    <row r="21" spans="1:17" ht="13.5" customHeight="1">
      <c r="A21" s="1484" t="s">
        <v>185</v>
      </c>
      <c r="B21" s="1483">
        <v>135.07618043344465</v>
      </c>
      <c r="C21" s="1483">
        <v>134.11164067245306</v>
      </c>
      <c r="D21" s="1483">
        <v>26.83039318024306</v>
      </c>
      <c r="E21" s="1483">
        <v>20.850673</v>
      </c>
      <c r="F21" s="1482">
        <v>3.1832180624085882</v>
      </c>
      <c r="G21" s="1481">
        <f t="shared" si="0"/>
        <v>320.05210534854933</v>
      </c>
      <c r="H21" s="569"/>
      <c r="I21" s="569"/>
      <c r="J21" s="569"/>
      <c r="K21" s="569"/>
      <c r="L21" s="569"/>
      <c r="M21" s="569"/>
      <c r="N21" s="569"/>
      <c r="O21" s="176"/>
      <c r="P21" s="176"/>
      <c r="Q21" s="176"/>
    </row>
    <row r="22" spans="1:17" ht="14.25" customHeight="1">
      <c r="A22" s="1484" t="s">
        <v>186</v>
      </c>
      <c r="B22" s="1483">
        <v>133.25030835000001</v>
      </c>
      <c r="C22" s="1483">
        <v>133.68191683000001</v>
      </c>
      <c r="D22" s="1483">
        <v>27.125147330000004</v>
      </c>
      <c r="E22" s="1483">
        <v>16.772660999999999</v>
      </c>
      <c r="F22" s="1482">
        <v>3.8497697500000005</v>
      </c>
      <c r="G22" s="1481">
        <f t="shared" si="0"/>
        <v>314.67980326000003</v>
      </c>
      <c r="H22" s="569"/>
      <c r="I22" s="569"/>
      <c r="J22" s="569"/>
      <c r="K22" s="569"/>
      <c r="L22" s="569"/>
      <c r="M22" s="569"/>
      <c r="N22" s="569"/>
      <c r="O22" s="176"/>
      <c r="P22" s="176"/>
      <c r="Q22" s="176"/>
    </row>
    <row r="23" spans="1:17" ht="14.25" customHeight="1">
      <c r="A23" s="1484" t="s">
        <v>526</v>
      </c>
      <c r="B23" s="1483">
        <v>132.10629931</v>
      </c>
      <c r="C23" s="1483">
        <v>134.73789069999998</v>
      </c>
      <c r="D23" s="1483">
        <v>26.504089159999999</v>
      </c>
      <c r="E23" s="1483">
        <v>17.125460539999999</v>
      </c>
      <c r="F23" s="1482">
        <v>3.2340501000000001</v>
      </c>
      <c r="G23" s="1481">
        <f t="shared" si="0"/>
        <v>313.70778980999995</v>
      </c>
      <c r="H23" s="569"/>
      <c r="I23" s="569"/>
      <c r="J23" s="569"/>
      <c r="K23" s="569"/>
      <c r="L23" s="569"/>
      <c r="M23" s="569"/>
      <c r="N23" s="569"/>
      <c r="O23" s="176"/>
      <c r="P23" s="176"/>
      <c r="Q23" s="176"/>
    </row>
    <row r="24" spans="1:17" ht="14.25" customHeight="1">
      <c r="A24" s="1484" t="s">
        <v>545</v>
      </c>
      <c r="B24" s="1483">
        <v>130.71611482</v>
      </c>
      <c r="C24" s="1483">
        <v>132.47711695999999</v>
      </c>
      <c r="D24" s="1483">
        <v>26.107472380000001</v>
      </c>
      <c r="E24" s="1483">
        <v>16.291809659999998</v>
      </c>
      <c r="F24" s="1482">
        <v>4.5654386300000001</v>
      </c>
      <c r="G24" s="1481">
        <f t="shared" si="0"/>
        <v>310.15795245000004</v>
      </c>
      <c r="H24" s="569"/>
      <c r="I24" s="569"/>
      <c r="J24" s="569"/>
      <c r="K24" s="569"/>
      <c r="L24" s="569"/>
      <c r="M24" s="569"/>
      <c r="N24" s="569"/>
      <c r="O24" s="176"/>
      <c r="P24" s="176"/>
      <c r="Q24" s="176"/>
    </row>
    <row r="25" spans="1:17" ht="14.25" customHeight="1">
      <c r="A25" s="1484" t="s">
        <v>1352</v>
      </c>
      <c r="B25" s="1483">
        <v>128.66556386532065</v>
      </c>
      <c r="C25" s="1483">
        <v>130.53787481307941</v>
      </c>
      <c r="D25" s="1483">
        <v>25.460851736530003</v>
      </c>
      <c r="E25" s="1483">
        <v>23.404632350189999</v>
      </c>
      <c r="F25" s="1482">
        <v>2.8566860193800001</v>
      </c>
      <c r="G25" s="1481">
        <v>310.92623693376049</v>
      </c>
      <c r="H25" s="569"/>
      <c r="I25" s="569"/>
      <c r="J25" s="569"/>
      <c r="K25" s="569"/>
      <c r="L25" s="569"/>
      <c r="M25" s="569"/>
      <c r="N25" s="569"/>
      <c r="O25" s="176"/>
      <c r="P25" s="176"/>
      <c r="Q25" s="176"/>
    </row>
    <row r="26" spans="1:17" ht="14.25" customHeight="1">
      <c r="A26" s="1484" t="s">
        <v>596</v>
      </c>
      <c r="B26" s="1483">
        <v>131.41827084452999</v>
      </c>
      <c r="C26" s="1483">
        <v>131.35802387119</v>
      </c>
      <c r="D26" s="1483">
        <v>24.950549271480003</v>
      </c>
      <c r="E26" s="1483">
        <v>22.461380844260002</v>
      </c>
      <c r="F26" s="1482">
        <v>4.4071998853100007</v>
      </c>
      <c r="G26" s="1481">
        <v>314.81289700000002</v>
      </c>
      <c r="H26" s="569"/>
      <c r="I26" s="569"/>
      <c r="J26" s="569"/>
      <c r="K26" s="569"/>
      <c r="L26" s="569"/>
      <c r="M26" s="569"/>
      <c r="N26" s="569"/>
      <c r="O26" s="176"/>
      <c r="P26" s="176"/>
      <c r="Q26" s="176"/>
    </row>
    <row r="27" spans="1:17" ht="14.25" customHeight="1">
      <c r="A27" s="1484" t="s">
        <v>617</v>
      </c>
      <c r="B27" s="1483">
        <v>131.27306471083998</v>
      </c>
      <c r="C27" s="1483">
        <v>132.44742941606</v>
      </c>
      <c r="D27" s="1483">
        <v>24.950549271480003</v>
      </c>
      <c r="E27" s="1483">
        <v>24.833017554239994</v>
      </c>
      <c r="F27" s="1482">
        <v>2.9903571472699997</v>
      </c>
      <c r="G27" s="1481">
        <v>316.49443200000002</v>
      </c>
      <c r="H27" s="569"/>
      <c r="I27" s="569"/>
      <c r="J27" s="569"/>
      <c r="K27" s="569"/>
      <c r="L27" s="569"/>
      <c r="M27" s="569"/>
      <c r="N27" s="569"/>
      <c r="O27" s="176"/>
      <c r="P27" s="176"/>
      <c r="Q27" s="176"/>
    </row>
    <row r="28" spans="1:17" ht="14.25" customHeight="1">
      <c r="A28" s="1484" t="s">
        <v>643</v>
      </c>
      <c r="B28" s="1483">
        <v>130.71686340611998</v>
      </c>
      <c r="C28" s="1483">
        <v>132.22709210359002</v>
      </c>
      <c r="D28" s="1483">
        <v>24.802066212379998</v>
      </c>
      <c r="E28" s="1483">
        <v>16.71068194191</v>
      </c>
      <c r="F28" s="1482">
        <v>3.8477111596099998</v>
      </c>
      <c r="G28" s="1481">
        <v>308.30425600000001</v>
      </c>
      <c r="H28" s="569"/>
      <c r="I28" s="569"/>
      <c r="J28" s="569"/>
      <c r="K28" s="569"/>
      <c r="L28" s="569"/>
      <c r="M28" s="569"/>
      <c r="N28" s="569"/>
      <c r="O28" s="176"/>
      <c r="P28" s="176"/>
      <c r="Q28" s="176"/>
    </row>
    <row r="29" spans="1:17" ht="14.25" customHeight="1">
      <c r="A29" s="1484" t="s">
        <v>703</v>
      </c>
      <c r="B29" s="1483">
        <v>133.02087509371998</v>
      </c>
      <c r="C29" s="1483">
        <v>136.75894464826001</v>
      </c>
      <c r="D29" s="1483">
        <v>25.804378080700001</v>
      </c>
      <c r="E29" s="1483">
        <v>24.970094079229998</v>
      </c>
      <c r="F29" s="1482">
        <v>5.0225599682499995</v>
      </c>
      <c r="G29" s="1481">
        <v>325.57685187016</v>
      </c>
      <c r="H29" s="569"/>
      <c r="I29" s="569"/>
      <c r="J29" s="569"/>
      <c r="K29" s="569"/>
      <c r="L29" s="569"/>
      <c r="M29" s="569"/>
      <c r="N29" s="569"/>
      <c r="O29" s="176"/>
      <c r="P29" s="176"/>
      <c r="Q29" s="176"/>
    </row>
    <row r="30" spans="1:17" ht="14.25" customHeight="1">
      <c r="A30" s="1484" t="s">
        <v>729</v>
      </c>
      <c r="B30" s="1483">
        <v>132.29207485412002</v>
      </c>
      <c r="C30" s="1483">
        <v>138.62279978706002</v>
      </c>
      <c r="D30" s="1483">
        <v>25.858794211409997</v>
      </c>
      <c r="E30" s="1483">
        <v>23.55544340989</v>
      </c>
      <c r="F30" s="1482">
        <v>3.4543747490999999</v>
      </c>
      <c r="G30" s="1481">
        <v>323.78348701158006</v>
      </c>
      <c r="H30" s="569"/>
      <c r="I30" s="569"/>
      <c r="J30" s="569"/>
      <c r="K30" s="569"/>
      <c r="L30" s="569"/>
      <c r="M30" s="569"/>
      <c r="N30" s="569"/>
      <c r="O30" s="176"/>
      <c r="P30" s="176"/>
      <c r="Q30" s="176"/>
    </row>
    <row r="31" spans="1:17" ht="14.25" customHeight="1">
      <c r="A31" s="1484" t="s">
        <v>940</v>
      </c>
      <c r="B31" s="1483">
        <v>131.46601130350001</v>
      </c>
      <c r="C31" s="1483">
        <v>139.02455834269</v>
      </c>
      <c r="D31" s="1483">
        <v>25.683108422520018</v>
      </c>
      <c r="E31" s="1483">
        <v>28.73909558495</v>
      </c>
      <c r="F31" s="1482">
        <v>3.35556679901</v>
      </c>
      <c r="G31" s="1481">
        <v>328.26834045267003</v>
      </c>
      <c r="H31" s="569"/>
      <c r="I31" s="569"/>
      <c r="J31" s="569"/>
      <c r="K31" s="569"/>
      <c r="L31" s="569"/>
      <c r="M31" s="569"/>
      <c r="N31" s="569"/>
      <c r="O31" s="569"/>
      <c r="P31" s="569"/>
      <c r="Q31" s="176"/>
    </row>
    <row r="32" spans="1:17" ht="14.25" customHeight="1">
      <c r="A32" s="1484" t="s">
        <v>1027</v>
      </c>
      <c r="B32" s="1483">
        <v>132.62464494895002</v>
      </c>
      <c r="C32" s="1483">
        <v>141.78881655292</v>
      </c>
      <c r="D32" s="1483">
        <v>25.375314416909998</v>
      </c>
      <c r="E32" s="1483">
        <v>18.888836786039999</v>
      </c>
      <c r="F32" s="1482">
        <v>4.0620585063200005</v>
      </c>
      <c r="G32" s="1481">
        <v>322.73967121113998</v>
      </c>
      <c r="H32" s="569"/>
      <c r="I32" s="569"/>
      <c r="J32" s="569"/>
      <c r="K32" s="569"/>
      <c r="L32" s="569"/>
      <c r="M32" s="569"/>
      <c r="N32" s="569"/>
      <c r="O32" s="176"/>
      <c r="P32" s="176"/>
      <c r="Q32" s="176"/>
    </row>
    <row r="33" spans="1:17" ht="14.25" customHeight="1">
      <c r="A33" s="1484" t="s">
        <v>1117</v>
      </c>
      <c r="B33" s="1483">
        <v>131.43112524751999</v>
      </c>
      <c r="C33" s="1483">
        <v>136.20837576982001</v>
      </c>
      <c r="D33" s="1483">
        <v>24.113216551810002</v>
      </c>
      <c r="E33" s="1483">
        <v>28.925086519689994</v>
      </c>
      <c r="F33" s="1482">
        <v>3.3505103244000001</v>
      </c>
      <c r="G33" s="1481">
        <v>324.02831441323997</v>
      </c>
      <c r="H33" s="569"/>
      <c r="I33" s="569"/>
      <c r="J33" s="569"/>
      <c r="K33" s="569"/>
      <c r="L33" s="569"/>
      <c r="M33" s="569"/>
      <c r="N33" s="569"/>
      <c r="O33" s="176"/>
      <c r="P33" s="176"/>
      <c r="Q33" s="176"/>
    </row>
    <row r="34" spans="1:17" ht="14.25" customHeight="1">
      <c r="A34" s="880" t="s">
        <v>1268</v>
      </c>
      <c r="B34" s="878">
        <f>'Lending by country and industry'!B45/1000</f>
        <v>133.89288135496997</v>
      </c>
      <c r="C34" s="878">
        <f>'Lending by country and industry'!B46/1000</f>
        <v>143.01398375163998</v>
      </c>
      <c r="D34" s="878">
        <f>('Lending by country and industry'!B47+'Lending by country and industry'!B48)/1000</f>
        <v>24.212250619450003</v>
      </c>
      <c r="E34" s="878">
        <f>'Lending by country and industry'!B51/1000</f>
        <v>23.511333428689998</v>
      </c>
      <c r="F34" s="879">
        <f>'Lending by country and industry'!B50/1000</f>
        <v>3.1012127122000002</v>
      </c>
      <c r="G34" s="877">
        <f>B34+C34+D34+E34+F34</f>
        <v>327.73166186694999</v>
      </c>
      <c r="H34" s="569"/>
      <c r="I34" s="569"/>
      <c r="J34" s="569"/>
      <c r="K34" s="569"/>
      <c r="L34" s="569"/>
      <c r="M34" s="569"/>
      <c r="N34" s="569"/>
      <c r="O34" s="176"/>
      <c r="P34" s="176"/>
      <c r="Q34" s="176"/>
    </row>
    <row r="35" spans="1:17" ht="14.25" customHeight="1">
      <c r="A35" s="1480" t="s">
        <v>1351</v>
      </c>
      <c r="C35" s="1478"/>
      <c r="D35" s="1478"/>
      <c r="E35" s="1479"/>
      <c r="F35" s="1478"/>
      <c r="G35" s="1477"/>
    </row>
    <row r="36" spans="1:17" ht="14.25" customHeight="1">
      <c r="A36" s="1476" t="s">
        <v>1576</v>
      </c>
      <c r="B36" s="491"/>
      <c r="C36" s="494"/>
      <c r="D36" s="491"/>
      <c r="E36" s="491"/>
      <c r="F36" s="491"/>
      <c r="G36" s="1475"/>
    </row>
    <row r="37" spans="1:17" ht="14.25" customHeight="1">
      <c r="A37" s="1476"/>
      <c r="B37" s="491"/>
      <c r="C37" s="494"/>
      <c r="D37" s="491"/>
      <c r="E37" s="491"/>
      <c r="F37" s="491"/>
      <c r="G37" s="1475"/>
    </row>
    <row r="38" spans="1:17" ht="14.25" customHeight="1">
      <c r="A38" s="1476"/>
      <c r="B38" s="491"/>
      <c r="C38" s="494"/>
      <c r="D38" s="491"/>
      <c r="E38" s="491"/>
      <c r="F38" s="491"/>
      <c r="G38" s="1475"/>
    </row>
    <row r="39" spans="1:17" ht="14.25" customHeight="1">
      <c r="A39" s="1476"/>
      <c r="B39" s="1478"/>
      <c r="C39" s="1478"/>
      <c r="D39" s="1478"/>
      <c r="E39" s="1479"/>
      <c r="F39" s="1478"/>
      <c r="G39" s="1477"/>
    </row>
    <row r="40" spans="1:17">
      <c r="A40" s="491"/>
      <c r="B40" s="491"/>
      <c r="C40" s="494"/>
      <c r="D40" s="491"/>
      <c r="E40" s="491"/>
      <c r="F40" s="491"/>
      <c r="G40" s="1475"/>
    </row>
    <row r="41" spans="1:17">
      <c r="A41" s="491"/>
      <c r="B41" s="491"/>
      <c r="C41" s="491"/>
      <c r="D41" s="491"/>
      <c r="E41" s="491"/>
      <c r="F41" s="491"/>
    </row>
    <row r="46" spans="1:17">
      <c r="J46" s="1915"/>
    </row>
  </sheetData>
  <mergeCells count="1">
    <mergeCell ref="A2:F2"/>
  </mergeCells>
  <pageMargins left="0.7" right="0.7" top="0.75" bottom="0.75" header="0.3" footer="0.3"/>
  <pageSetup paperSize="9" scale="66" fitToWidth="0" fitToHeight="0" orientation="portrait" r:id="rId1"/>
  <customProperties>
    <customPr name="_pios_id" r:id="rId2"/>
  </customProperties>
  <drawing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C0E85-361C-4E89-A3F9-BF83F51054B2}">
  <dimension ref="A1:U115"/>
  <sheetViews>
    <sheetView view="pageBreakPreview" topLeftCell="A113" zoomScale="85" zoomScaleNormal="100" zoomScaleSheetLayoutView="85" workbookViewId="0">
      <selection activeCell="F120" sqref="F120"/>
    </sheetView>
  </sheetViews>
  <sheetFormatPr defaultColWidth="9.109375" defaultRowHeight="14.4"/>
  <cols>
    <col min="1" max="1" width="45.44140625" style="490" customWidth="1"/>
    <col min="2" max="2" width="10" style="490" customWidth="1"/>
    <col min="3" max="3" width="9.33203125" style="490" customWidth="1"/>
    <col min="4" max="8" width="10" style="490" customWidth="1"/>
    <col min="9" max="9" width="9.109375" style="873"/>
    <col min="10" max="10" width="6.44140625" style="873" customWidth="1"/>
    <col min="11" max="16384" width="9.109375" style="873"/>
  </cols>
  <sheetData>
    <row r="1" spans="1:18">
      <c r="A1" s="1893" t="s">
        <v>1585</v>
      </c>
      <c r="B1" s="1502"/>
      <c r="C1" s="1502"/>
      <c r="D1" s="492"/>
      <c r="E1" s="492"/>
      <c r="F1" s="492"/>
      <c r="G1" s="492"/>
      <c r="H1" s="492"/>
    </row>
    <row r="2" spans="1:18" ht="13.5" customHeight="1">
      <c r="A2" s="881"/>
      <c r="B2" s="876"/>
      <c r="C2" s="1501"/>
      <c r="D2" s="1501"/>
      <c r="E2" s="1501"/>
      <c r="F2" s="1501"/>
      <c r="G2" s="1501"/>
      <c r="H2" s="1501"/>
    </row>
    <row r="3" spans="1:18" ht="39" customHeight="1" thickBot="1">
      <c r="A3" s="1500" t="s">
        <v>122</v>
      </c>
      <c r="B3" s="1499" t="s">
        <v>265</v>
      </c>
      <c r="C3" s="1499" t="s">
        <v>272</v>
      </c>
      <c r="D3" s="1499" t="s">
        <v>271</v>
      </c>
      <c r="E3" s="1499" t="s">
        <v>270</v>
      </c>
      <c r="F3" s="1499" t="s">
        <v>269</v>
      </c>
      <c r="G3" s="1499" t="s">
        <v>268</v>
      </c>
      <c r="H3" s="1498" t="s">
        <v>1355</v>
      </c>
    </row>
    <row r="4" spans="1:18" ht="13.5" customHeight="1">
      <c r="A4" s="886" t="s">
        <v>972</v>
      </c>
      <c r="B4" s="1496">
        <v>16912.638757119999</v>
      </c>
      <c r="C4" s="1496">
        <v>2663.53737245</v>
      </c>
      <c r="D4" s="1496">
        <v>2789.0475636300002</v>
      </c>
      <c r="E4" s="1496">
        <v>2096.2806831399998</v>
      </c>
      <c r="F4" s="1496">
        <v>8749.3425933599992</v>
      </c>
      <c r="G4" s="1496">
        <v>0</v>
      </c>
      <c r="H4" s="1496">
        <v>614.43054454000026</v>
      </c>
      <c r="I4" s="874"/>
      <c r="J4" s="874"/>
      <c r="K4" s="1504"/>
      <c r="L4" s="874"/>
      <c r="M4" s="874"/>
      <c r="N4" s="874"/>
      <c r="O4" s="874"/>
      <c r="P4" s="874"/>
      <c r="Q4" s="874"/>
      <c r="R4" s="874"/>
    </row>
    <row r="5" spans="1:18" ht="13.5" customHeight="1">
      <c r="A5" s="886" t="s">
        <v>1169</v>
      </c>
      <c r="B5" s="1496">
        <v>7180.2109252400005</v>
      </c>
      <c r="C5" s="1496">
        <v>5555.5588603200003</v>
      </c>
      <c r="D5" s="1496">
        <v>299.52373831</v>
      </c>
      <c r="E5" s="1496">
        <v>1150.36917202</v>
      </c>
      <c r="F5" s="1496">
        <v>169.84158991999999</v>
      </c>
      <c r="G5" s="1496">
        <v>0</v>
      </c>
      <c r="H5" s="1496">
        <v>4.91756467</v>
      </c>
      <c r="I5" s="874"/>
      <c r="J5" s="874"/>
      <c r="K5" s="1504"/>
      <c r="L5" s="874"/>
      <c r="M5" s="874"/>
      <c r="N5" s="874"/>
      <c r="O5" s="874"/>
      <c r="P5" s="874"/>
      <c r="Q5" s="874"/>
      <c r="R5" s="874"/>
    </row>
    <row r="6" spans="1:18" ht="13.5" customHeight="1">
      <c r="A6" s="507" t="s">
        <v>1168</v>
      </c>
      <c r="B6" s="506">
        <v>3589.7077130600005</v>
      </c>
      <c r="C6" s="506">
        <v>3307.1646167000004</v>
      </c>
      <c r="D6" s="506">
        <v>177.88547844000001</v>
      </c>
      <c r="E6" s="506">
        <v>16.191682650000001</v>
      </c>
      <c r="F6" s="506">
        <v>83.548370599999998</v>
      </c>
      <c r="G6" s="506">
        <v>0</v>
      </c>
      <c r="H6" s="506">
        <v>4.91756467</v>
      </c>
      <c r="I6" s="874"/>
      <c r="J6" s="874"/>
      <c r="K6" s="1504"/>
      <c r="L6" s="874"/>
      <c r="M6" s="874"/>
      <c r="N6" s="874"/>
      <c r="O6" s="874"/>
      <c r="P6" s="874"/>
      <c r="Q6" s="874"/>
      <c r="R6" s="874"/>
    </row>
    <row r="7" spans="1:18" ht="13.5" customHeight="1">
      <c r="A7" s="507" t="s">
        <v>1167</v>
      </c>
      <c r="B7" s="506">
        <v>2411.4211558099996</v>
      </c>
      <c r="C7" s="506">
        <v>2206.0992588499998</v>
      </c>
      <c r="D7" s="506">
        <v>113.57555611000001</v>
      </c>
      <c r="E7" s="506">
        <v>6.92194354</v>
      </c>
      <c r="F7" s="506">
        <v>84.824397309999995</v>
      </c>
      <c r="G7" s="506">
        <v>0</v>
      </c>
      <c r="H7" s="506">
        <v>0</v>
      </c>
      <c r="I7" s="874"/>
      <c r="J7" s="874"/>
      <c r="K7" s="1504"/>
      <c r="L7" s="874"/>
      <c r="M7" s="874"/>
      <c r="N7" s="874"/>
      <c r="O7" s="874"/>
      <c r="P7" s="874"/>
      <c r="Q7" s="874"/>
      <c r="R7" s="874"/>
    </row>
    <row r="8" spans="1:18" ht="13.5" customHeight="1">
      <c r="A8" s="507" t="s">
        <v>1166</v>
      </c>
      <c r="B8" s="506">
        <v>1179.0820563699997</v>
      </c>
      <c r="C8" s="506">
        <v>42.294984769999999</v>
      </c>
      <c r="D8" s="506">
        <v>8.0627037599999998</v>
      </c>
      <c r="E8" s="506">
        <v>1127.2555458299998</v>
      </c>
      <c r="F8" s="506">
        <v>1.46882201</v>
      </c>
      <c r="G8" s="506">
        <v>0</v>
      </c>
      <c r="H8" s="506">
        <v>0</v>
      </c>
      <c r="I8" s="874"/>
      <c r="J8" s="874"/>
      <c r="K8" s="1504"/>
      <c r="L8" s="874"/>
      <c r="M8" s="874"/>
      <c r="N8" s="874"/>
      <c r="O8" s="874"/>
      <c r="P8" s="874"/>
      <c r="Q8" s="874"/>
      <c r="R8" s="874"/>
    </row>
    <row r="9" spans="1:18" ht="13.5" customHeight="1">
      <c r="A9" s="886" t="s">
        <v>1165</v>
      </c>
      <c r="B9" s="1496">
        <v>3667.2553364800006</v>
      </c>
      <c r="C9" s="1496">
        <v>667.73752411999999</v>
      </c>
      <c r="D9" s="1496">
        <v>1064.1847130400001</v>
      </c>
      <c r="E9" s="1496">
        <v>783.53452118000007</v>
      </c>
      <c r="F9" s="1496">
        <v>657.55502758</v>
      </c>
      <c r="G9" s="1496">
        <v>151.00690691000003</v>
      </c>
      <c r="H9" s="1496">
        <v>343.23664364999996</v>
      </c>
      <c r="I9" s="874"/>
      <c r="J9" s="874"/>
      <c r="K9" s="1504"/>
      <c r="L9" s="874"/>
      <c r="M9" s="874"/>
      <c r="N9" s="874"/>
      <c r="O9" s="874"/>
      <c r="P9" s="874"/>
      <c r="Q9" s="874"/>
      <c r="R9" s="874"/>
    </row>
    <row r="10" spans="1:18" ht="13.5" customHeight="1">
      <c r="A10" s="507" t="s">
        <v>1164</v>
      </c>
      <c r="B10" s="506">
        <v>1803.0993836399998</v>
      </c>
      <c r="C10" s="506">
        <v>242.33017027</v>
      </c>
      <c r="D10" s="506">
        <v>823.49241448999999</v>
      </c>
      <c r="E10" s="506">
        <v>84.514920809999992</v>
      </c>
      <c r="F10" s="506">
        <v>528.76819921999993</v>
      </c>
      <c r="G10" s="506">
        <v>0</v>
      </c>
      <c r="H10" s="506">
        <v>123.99367884999999</v>
      </c>
      <c r="I10" s="874"/>
      <c r="J10" s="874"/>
      <c r="K10" s="1504"/>
      <c r="L10" s="874"/>
      <c r="M10" s="874"/>
      <c r="N10" s="874"/>
      <c r="O10" s="874"/>
      <c r="P10" s="874"/>
      <c r="Q10" s="874"/>
      <c r="R10" s="874"/>
    </row>
    <row r="11" spans="1:18" ht="13.5" customHeight="1">
      <c r="A11" s="507" t="s">
        <v>1163</v>
      </c>
      <c r="B11" s="506">
        <v>287.85963039000006</v>
      </c>
      <c r="C11" s="506">
        <v>13.92560759</v>
      </c>
      <c r="D11" s="506">
        <v>137.17696926000002</v>
      </c>
      <c r="E11" s="506">
        <v>49.811481749999999</v>
      </c>
      <c r="F11" s="506">
        <v>78.809517280000009</v>
      </c>
      <c r="G11" s="506">
        <v>8.136054510000001</v>
      </c>
      <c r="H11" s="506">
        <v>0</v>
      </c>
      <c r="I11" s="874"/>
      <c r="J11" s="874"/>
      <c r="K11" s="1504"/>
      <c r="L11" s="874"/>
      <c r="M11" s="874"/>
      <c r="N11" s="874"/>
      <c r="O11" s="874"/>
      <c r="P11" s="874"/>
      <c r="Q11" s="874"/>
      <c r="R11" s="874"/>
    </row>
    <row r="12" spans="1:18" ht="13.5" customHeight="1">
      <c r="A12" s="490" t="s">
        <v>1162</v>
      </c>
      <c r="B12" s="506">
        <v>1576.2963224499999</v>
      </c>
      <c r="C12" s="506">
        <v>411.48174625999997</v>
      </c>
      <c r="D12" s="506">
        <v>103.51532929</v>
      </c>
      <c r="E12" s="506">
        <v>649.20811861999994</v>
      </c>
      <c r="F12" s="506">
        <v>49.977311079999993</v>
      </c>
      <c r="G12" s="506">
        <v>142.87085240000002</v>
      </c>
      <c r="H12" s="506">
        <v>219.24296479999998</v>
      </c>
      <c r="I12" s="874"/>
      <c r="J12" s="874"/>
      <c r="K12" s="1504"/>
      <c r="L12" s="874"/>
      <c r="M12" s="874"/>
      <c r="N12" s="874"/>
      <c r="O12" s="874"/>
      <c r="P12" s="874"/>
      <c r="Q12" s="874"/>
      <c r="R12" s="874"/>
    </row>
    <row r="13" spans="1:18" ht="13.5" customHeight="1">
      <c r="A13" s="1497" t="s">
        <v>1161</v>
      </c>
      <c r="B13" s="1496">
        <v>3511.0308975799999</v>
      </c>
      <c r="C13" s="1496">
        <v>1687.1677861899998</v>
      </c>
      <c r="D13" s="1496">
        <v>752.4956973699999</v>
      </c>
      <c r="E13" s="1496">
        <v>428.54096049000003</v>
      </c>
      <c r="F13" s="1496">
        <v>539.58336482000004</v>
      </c>
      <c r="G13" s="1496">
        <v>1.1499137000000001</v>
      </c>
      <c r="H13" s="1496">
        <v>102.09317500999998</v>
      </c>
      <c r="I13" s="874"/>
      <c r="J13" s="874"/>
      <c r="K13" s="1504"/>
      <c r="L13" s="874"/>
      <c r="M13" s="874"/>
      <c r="N13" s="874"/>
      <c r="O13" s="874"/>
      <c r="P13" s="874"/>
      <c r="Q13" s="874"/>
      <c r="R13" s="874"/>
    </row>
    <row r="14" spans="1:18" ht="13.5" customHeight="1">
      <c r="A14" s="507" t="s">
        <v>1160</v>
      </c>
      <c r="B14" s="506">
        <v>1070.34799314</v>
      </c>
      <c r="C14" s="506">
        <v>264.48126838000002</v>
      </c>
      <c r="D14" s="506">
        <v>305.59446263000001</v>
      </c>
      <c r="E14" s="506">
        <v>266.89757919000004</v>
      </c>
      <c r="F14" s="506">
        <v>210.05448221</v>
      </c>
      <c r="G14" s="506">
        <v>1.1521737299999999</v>
      </c>
      <c r="H14" s="506">
        <v>22.168026999999999</v>
      </c>
      <c r="I14" s="874"/>
      <c r="J14" s="874"/>
      <c r="K14" s="1504"/>
      <c r="L14" s="874"/>
      <c r="M14" s="874"/>
      <c r="N14" s="874"/>
      <c r="O14" s="874"/>
      <c r="P14" s="874"/>
      <c r="Q14" s="874"/>
      <c r="R14" s="874"/>
    </row>
    <row r="15" spans="1:18" ht="13.5" customHeight="1">
      <c r="A15" s="507" t="s">
        <v>1159</v>
      </c>
      <c r="B15" s="506">
        <v>394.66749811000005</v>
      </c>
      <c r="C15" s="506">
        <v>191.23925349000001</v>
      </c>
      <c r="D15" s="506">
        <v>67.449674419999994</v>
      </c>
      <c r="E15" s="506">
        <v>96.8889657</v>
      </c>
      <c r="F15" s="506">
        <v>23.11989861</v>
      </c>
      <c r="G15" s="506">
        <v>0</v>
      </c>
      <c r="H15" s="506">
        <v>15.969705889999998</v>
      </c>
      <c r="I15" s="874"/>
      <c r="J15" s="874"/>
      <c r="K15" s="1504"/>
      <c r="L15" s="874"/>
      <c r="M15" s="874"/>
      <c r="N15" s="874"/>
      <c r="O15" s="874"/>
      <c r="P15" s="874"/>
      <c r="Q15" s="874"/>
      <c r="R15" s="874"/>
    </row>
    <row r="16" spans="1:18" ht="13.5" customHeight="1">
      <c r="A16" s="507" t="s">
        <v>1158</v>
      </c>
      <c r="B16" s="506">
        <v>2046.0154063300001</v>
      </c>
      <c r="C16" s="506">
        <v>1231.4472643200002</v>
      </c>
      <c r="D16" s="506">
        <v>379.45156032</v>
      </c>
      <c r="E16" s="506">
        <v>64.754415600000002</v>
      </c>
      <c r="F16" s="506">
        <v>306.40898399999998</v>
      </c>
      <c r="G16" s="506">
        <v>-2.2600300000000001E-3</v>
      </c>
      <c r="H16" s="506">
        <v>63.955442120000001</v>
      </c>
      <c r="I16" s="874"/>
      <c r="J16" s="874"/>
      <c r="K16" s="1504"/>
      <c r="L16" s="874"/>
      <c r="M16" s="874"/>
      <c r="N16" s="874"/>
      <c r="O16" s="874"/>
      <c r="P16" s="874"/>
      <c r="Q16" s="874"/>
      <c r="R16" s="874"/>
    </row>
    <row r="17" spans="1:18" ht="13.5" customHeight="1">
      <c r="A17" s="886" t="s">
        <v>1157</v>
      </c>
      <c r="B17" s="1496">
        <v>8706.6330681899999</v>
      </c>
      <c r="C17" s="1496">
        <v>2340.6027514499997</v>
      </c>
      <c r="D17" s="1496">
        <v>2287.4194148199999</v>
      </c>
      <c r="E17" s="1496">
        <v>966.2116120899999</v>
      </c>
      <c r="F17" s="1496">
        <v>2945.0127993400001</v>
      </c>
      <c r="G17" s="1496">
        <v>0.18099577</v>
      </c>
      <c r="H17" s="1496">
        <v>167.20549471999999</v>
      </c>
      <c r="I17" s="874"/>
      <c r="J17" s="874"/>
      <c r="K17" s="1504"/>
      <c r="L17" s="874"/>
      <c r="M17" s="874"/>
      <c r="N17" s="874"/>
      <c r="O17" s="874"/>
      <c r="P17" s="874"/>
      <c r="Q17" s="874"/>
      <c r="R17" s="874"/>
    </row>
    <row r="18" spans="1:18" ht="13.5" customHeight="1">
      <c r="A18" s="507" t="s">
        <v>1156</v>
      </c>
      <c r="B18" s="506">
        <v>1555.2999415199999</v>
      </c>
      <c r="C18" s="506">
        <v>177.67550783999999</v>
      </c>
      <c r="D18" s="506">
        <v>359.52789705999999</v>
      </c>
      <c r="E18" s="506">
        <v>78.262005540000004</v>
      </c>
      <c r="F18" s="506">
        <v>781.47043021000002</v>
      </c>
      <c r="G18" s="506">
        <v>0.19037066999999999</v>
      </c>
      <c r="H18" s="506">
        <v>158.17373019999999</v>
      </c>
      <c r="I18" s="874"/>
      <c r="J18" s="874"/>
      <c r="K18" s="1504"/>
      <c r="L18" s="874"/>
      <c r="M18" s="874"/>
      <c r="N18" s="874"/>
      <c r="O18" s="874"/>
      <c r="P18" s="874"/>
      <c r="Q18" s="874"/>
      <c r="R18" s="874"/>
    </row>
    <row r="19" spans="1:18" ht="13.5" customHeight="1">
      <c r="A19" s="490" t="s">
        <v>1155</v>
      </c>
      <c r="B19" s="506">
        <v>1521.80091457</v>
      </c>
      <c r="C19" s="506">
        <v>532.76728744000002</v>
      </c>
      <c r="D19" s="506">
        <v>387.90599384000001</v>
      </c>
      <c r="E19" s="506">
        <v>96.112669980000007</v>
      </c>
      <c r="F19" s="506">
        <v>505.01496331000004</v>
      </c>
      <c r="G19" s="506">
        <v>0</v>
      </c>
      <c r="H19" s="506">
        <v>0</v>
      </c>
      <c r="I19" s="874"/>
      <c r="J19" s="874"/>
      <c r="K19" s="1504"/>
      <c r="L19" s="874"/>
      <c r="M19" s="874"/>
      <c r="N19" s="874"/>
      <c r="O19" s="874"/>
      <c r="P19" s="874"/>
      <c r="Q19" s="874"/>
      <c r="R19" s="874"/>
    </row>
    <row r="20" spans="1:18" ht="13.5" customHeight="1">
      <c r="A20" s="507" t="s">
        <v>1154</v>
      </c>
      <c r="B20" s="506">
        <v>3201.2317397799998</v>
      </c>
      <c r="C20" s="506">
        <v>888.11149513000009</v>
      </c>
      <c r="D20" s="506">
        <v>987.66450786999997</v>
      </c>
      <c r="E20" s="506">
        <v>365.11994453</v>
      </c>
      <c r="F20" s="506">
        <v>952.17304899999999</v>
      </c>
      <c r="G20" s="506">
        <v>0</v>
      </c>
      <c r="H20" s="506">
        <v>8.1627432500000001</v>
      </c>
      <c r="I20" s="874"/>
      <c r="J20" s="874"/>
      <c r="K20" s="1504"/>
      <c r="L20" s="874"/>
      <c r="M20" s="874"/>
      <c r="N20" s="874"/>
      <c r="O20" s="874"/>
      <c r="P20" s="874"/>
      <c r="Q20" s="874"/>
      <c r="R20" s="874"/>
    </row>
    <row r="21" spans="1:18" ht="13.5" customHeight="1">
      <c r="A21" s="507" t="s">
        <v>1153</v>
      </c>
      <c r="B21" s="506">
        <v>328.70107063</v>
      </c>
      <c r="C21" s="506">
        <v>61.498962270000007</v>
      </c>
      <c r="D21" s="506">
        <v>89.650554189999994</v>
      </c>
      <c r="E21" s="506">
        <v>32.776293769999995</v>
      </c>
      <c r="F21" s="506">
        <v>144.77526040000001</v>
      </c>
      <c r="G21" s="506">
        <v>0</v>
      </c>
      <c r="H21" s="506">
        <v>0</v>
      </c>
      <c r="I21" s="874"/>
      <c r="J21" s="874"/>
      <c r="K21" s="1504"/>
      <c r="L21" s="874"/>
      <c r="M21" s="874"/>
      <c r="N21" s="874"/>
      <c r="O21" s="874"/>
      <c r="P21" s="874"/>
      <c r="Q21" s="874"/>
      <c r="R21" s="874"/>
    </row>
    <row r="22" spans="1:18" ht="13.5" customHeight="1">
      <c r="A22" s="507" t="s">
        <v>1152</v>
      </c>
      <c r="B22" s="506">
        <v>1198.8399677699999</v>
      </c>
      <c r="C22" s="506">
        <v>575.26770736999993</v>
      </c>
      <c r="D22" s="506">
        <v>344.11876302999997</v>
      </c>
      <c r="E22" s="506">
        <v>72.852856320000001</v>
      </c>
      <c r="F22" s="506">
        <v>205.73162135000001</v>
      </c>
      <c r="G22" s="506">
        <v>-1.57E-6</v>
      </c>
      <c r="H22" s="506">
        <v>0.86902126999999996</v>
      </c>
      <c r="I22" s="874"/>
      <c r="J22" s="874"/>
      <c r="K22" s="1504"/>
      <c r="L22" s="874"/>
      <c r="M22" s="874"/>
      <c r="N22" s="874"/>
      <c r="O22" s="874"/>
      <c r="P22" s="874"/>
      <c r="Q22" s="874"/>
      <c r="R22" s="874"/>
    </row>
    <row r="23" spans="1:18" ht="13.5" customHeight="1">
      <c r="A23" s="507" t="s">
        <v>1151</v>
      </c>
      <c r="B23" s="506">
        <v>900.75943391999999</v>
      </c>
      <c r="C23" s="506">
        <v>105.2817914</v>
      </c>
      <c r="D23" s="506">
        <v>118.55169882999999</v>
      </c>
      <c r="E23" s="506">
        <v>321.08784194999998</v>
      </c>
      <c r="F23" s="506">
        <v>355.84747506999997</v>
      </c>
      <c r="G23" s="506">
        <v>-9.3733299999999992E-3</v>
      </c>
      <c r="H23" s="506">
        <v>0</v>
      </c>
      <c r="I23" s="874"/>
      <c r="J23" s="874"/>
      <c r="K23" s="1504"/>
      <c r="L23" s="874"/>
      <c r="M23" s="874"/>
      <c r="N23" s="874"/>
      <c r="O23" s="874"/>
      <c r="P23" s="874"/>
      <c r="Q23" s="874"/>
      <c r="R23" s="874"/>
    </row>
    <row r="24" spans="1:18" ht="13.5" customHeight="1">
      <c r="A24" s="886" t="s">
        <v>1150</v>
      </c>
      <c r="B24" s="1496">
        <v>32970.180749029998</v>
      </c>
      <c r="C24" s="1496">
        <v>8064.5819693499998</v>
      </c>
      <c r="D24" s="1496">
        <v>7664.1673660300003</v>
      </c>
      <c r="E24" s="1496">
        <v>7383.4017739800001</v>
      </c>
      <c r="F24" s="1496">
        <v>8238.3175079799985</v>
      </c>
      <c r="G24" s="1496">
        <v>1027.2722791599999</v>
      </c>
      <c r="H24" s="1496">
        <v>592.43985253000005</v>
      </c>
      <c r="I24" s="874"/>
      <c r="J24" s="874"/>
      <c r="K24" s="1504"/>
      <c r="L24" s="874"/>
      <c r="M24" s="874"/>
      <c r="N24" s="874"/>
      <c r="O24" s="874"/>
      <c r="P24" s="874"/>
      <c r="Q24" s="874"/>
      <c r="R24" s="874"/>
    </row>
    <row r="25" spans="1:18" ht="13.5" customHeight="1">
      <c r="A25" s="507" t="s">
        <v>1149</v>
      </c>
      <c r="B25" s="506">
        <v>2036.01744005</v>
      </c>
      <c r="C25" s="506">
        <v>275.48371178000002</v>
      </c>
      <c r="D25" s="506">
        <v>553.78121891000001</v>
      </c>
      <c r="E25" s="506">
        <v>161.44981591000001</v>
      </c>
      <c r="F25" s="506">
        <v>361.24289022000005</v>
      </c>
      <c r="G25" s="506">
        <v>678.33178964000001</v>
      </c>
      <c r="H25" s="506">
        <v>5.7280135899999998</v>
      </c>
      <c r="I25" s="874"/>
      <c r="J25" s="874"/>
      <c r="K25" s="1504"/>
      <c r="L25" s="874"/>
      <c r="M25" s="874"/>
      <c r="N25" s="874"/>
      <c r="O25" s="874"/>
      <c r="P25" s="874"/>
      <c r="Q25" s="874"/>
      <c r="R25" s="874"/>
    </row>
    <row r="26" spans="1:18" ht="13.5" customHeight="1">
      <c r="A26" s="507" t="s">
        <v>1148</v>
      </c>
      <c r="B26" s="506">
        <v>3747.2572404200005</v>
      </c>
      <c r="C26" s="506">
        <v>509.67429165000004</v>
      </c>
      <c r="D26" s="506">
        <v>2059.1640061399999</v>
      </c>
      <c r="E26" s="506">
        <v>121.18215447</v>
      </c>
      <c r="F26" s="506">
        <v>843.12207438999997</v>
      </c>
      <c r="G26" s="506">
        <v>95.378816229999998</v>
      </c>
      <c r="H26" s="506">
        <v>118.73589754000001</v>
      </c>
      <c r="I26" s="874"/>
      <c r="J26" s="874"/>
      <c r="K26" s="1504"/>
      <c r="L26" s="874"/>
      <c r="M26" s="874"/>
      <c r="N26" s="874"/>
      <c r="O26" s="874"/>
      <c r="P26" s="874"/>
      <c r="Q26" s="874"/>
      <c r="R26" s="874"/>
    </row>
    <row r="27" spans="1:18" ht="13.5" customHeight="1">
      <c r="A27" s="507" t="s">
        <v>1147</v>
      </c>
      <c r="B27" s="506">
        <v>11563.31559448</v>
      </c>
      <c r="C27" s="506">
        <v>3091.55766485</v>
      </c>
      <c r="D27" s="506">
        <v>1339.47953005</v>
      </c>
      <c r="E27" s="506">
        <v>3187.49263406</v>
      </c>
      <c r="F27" s="506">
        <v>3633.3858663999999</v>
      </c>
      <c r="G27" s="506">
        <v>-1.330576E-2</v>
      </c>
      <c r="H27" s="506">
        <v>311.41320487999997</v>
      </c>
      <c r="I27" s="874"/>
      <c r="J27" s="874"/>
      <c r="K27" s="1504"/>
      <c r="L27" s="874"/>
      <c r="M27" s="874"/>
      <c r="N27" s="874"/>
      <c r="O27" s="874"/>
      <c r="P27" s="874"/>
      <c r="Q27" s="874"/>
      <c r="R27" s="874"/>
    </row>
    <row r="28" spans="1:18" ht="13.5" customHeight="1">
      <c r="A28" s="507" t="s">
        <v>1146</v>
      </c>
      <c r="B28" s="506">
        <v>6311.9812489100004</v>
      </c>
      <c r="C28" s="506">
        <v>1323.8583236899999</v>
      </c>
      <c r="D28" s="506">
        <v>1286.6342404499999</v>
      </c>
      <c r="E28" s="506">
        <v>2785.8951925400002</v>
      </c>
      <c r="F28" s="506">
        <v>877.48546563999992</v>
      </c>
      <c r="G28" s="506">
        <v>0.11946447</v>
      </c>
      <c r="H28" s="506">
        <v>37.988562120000005</v>
      </c>
      <c r="I28" s="874"/>
      <c r="J28" s="874"/>
      <c r="K28" s="1504"/>
      <c r="L28" s="874"/>
      <c r="M28" s="874"/>
      <c r="N28" s="874"/>
      <c r="O28" s="874"/>
      <c r="P28" s="874"/>
      <c r="Q28" s="874"/>
      <c r="R28" s="874"/>
    </row>
    <row r="29" spans="1:18" ht="13.5" customHeight="1">
      <c r="A29" s="507" t="s">
        <v>1145</v>
      </c>
      <c r="B29" s="506">
        <v>5589.3063140800004</v>
      </c>
      <c r="C29" s="506">
        <v>1988.99304112</v>
      </c>
      <c r="D29" s="506">
        <v>1221.5928130099999</v>
      </c>
      <c r="E29" s="506">
        <v>491.70781628999998</v>
      </c>
      <c r="F29" s="506">
        <v>1643.7313180000001</v>
      </c>
      <c r="G29" s="506">
        <v>186.34653660000001</v>
      </c>
      <c r="H29" s="506">
        <v>56.93478906</v>
      </c>
      <c r="J29" s="874"/>
      <c r="K29" s="1504"/>
      <c r="L29" s="874"/>
      <c r="M29" s="874"/>
      <c r="N29" s="874"/>
      <c r="O29" s="874"/>
      <c r="P29" s="874"/>
      <c r="Q29" s="874"/>
      <c r="R29" s="874"/>
    </row>
    <row r="30" spans="1:18" ht="13.5" customHeight="1">
      <c r="A30" s="507" t="s">
        <v>1144</v>
      </c>
      <c r="B30" s="506">
        <v>2303.8171127299997</v>
      </c>
      <c r="C30" s="506">
        <v>365.56548473999999</v>
      </c>
      <c r="D30" s="506">
        <v>882.30050649999998</v>
      </c>
      <c r="E30" s="506">
        <v>469.55914348000005</v>
      </c>
      <c r="F30" s="506">
        <v>458.75169111000002</v>
      </c>
      <c r="G30" s="506">
        <v>67.108977979999992</v>
      </c>
      <c r="H30" s="506">
        <v>60.531308920000001</v>
      </c>
      <c r="J30" s="874"/>
      <c r="K30" s="1504"/>
      <c r="L30" s="874"/>
      <c r="M30" s="874"/>
      <c r="N30" s="874"/>
      <c r="O30" s="874"/>
      <c r="P30" s="874"/>
      <c r="Q30" s="874"/>
      <c r="R30" s="874"/>
    </row>
    <row r="31" spans="1:18" ht="13.5" customHeight="1">
      <c r="A31" s="507" t="s">
        <v>1143</v>
      </c>
      <c r="B31" s="506">
        <v>1418.48579836</v>
      </c>
      <c r="C31" s="506">
        <v>509.44945152000003</v>
      </c>
      <c r="D31" s="506">
        <v>321.21505096999999</v>
      </c>
      <c r="E31" s="506">
        <v>166.11501723000001</v>
      </c>
      <c r="F31" s="506">
        <v>420.59820221999996</v>
      </c>
      <c r="G31" s="506">
        <v>0</v>
      </c>
      <c r="H31" s="506">
        <v>1.1080764200000002</v>
      </c>
      <c r="J31" s="874"/>
      <c r="K31" s="1504"/>
      <c r="L31" s="874"/>
      <c r="M31" s="874"/>
      <c r="N31" s="874"/>
      <c r="O31" s="874"/>
      <c r="P31" s="874"/>
      <c r="Q31" s="874"/>
      <c r="R31" s="874"/>
    </row>
    <row r="32" spans="1:18" ht="13.5" customHeight="1">
      <c r="A32" s="886" t="s">
        <v>1142</v>
      </c>
      <c r="B32" s="1496">
        <v>7347.3568270199994</v>
      </c>
      <c r="C32" s="1496">
        <v>288.43064894999998</v>
      </c>
      <c r="D32" s="1496">
        <v>338.06369898999998</v>
      </c>
      <c r="E32" s="1496">
        <v>4821.3717120299998</v>
      </c>
      <c r="F32" s="1496">
        <v>77.093454789999996</v>
      </c>
      <c r="G32" s="1496">
        <v>0</v>
      </c>
      <c r="H32" s="1496">
        <v>1822.39731226</v>
      </c>
      <c r="J32" s="874"/>
      <c r="K32" s="1504"/>
      <c r="L32" s="874"/>
      <c r="M32" s="874"/>
      <c r="N32" s="874"/>
      <c r="O32" s="874"/>
      <c r="P32" s="874"/>
      <c r="Q32" s="874"/>
      <c r="R32" s="874"/>
    </row>
    <row r="33" spans="1:18" ht="13.5" customHeight="1">
      <c r="A33" s="507" t="s">
        <v>1141</v>
      </c>
      <c r="B33" s="506">
        <v>219.52021821999998</v>
      </c>
      <c r="C33" s="506">
        <v>1.6645480000000001E-2</v>
      </c>
      <c r="D33" s="506">
        <v>101.53539932</v>
      </c>
      <c r="E33" s="506">
        <v>117.93810554999999</v>
      </c>
      <c r="F33" s="506">
        <v>0.15799263999999999</v>
      </c>
      <c r="G33" s="506">
        <v>0</v>
      </c>
      <c r="H33" s="506">
        <v>-0.12792476999999999</v>
      </c>
      <c r="J33" s="874"/>
      <c r="K33" s="1504"/>
      <c r="L33" s="874"/>
      <c r="M33" s="874"/>
      <c r="N33" s="874"/>
      <c r="O33" s="874"/>
      <c r="P33" s="874"/>
      <c r="Q33" s="874"/>
      <c r="R33" s="874"/>
    </row>
    <row r="34" spans="1:18" ht="13.5" customHeight="1">
      <c r="A34" s="507" t="s">
        <v>1140</v>
      </c>
      <c r="B34" s="506">
        <v>6779.5948706899999</v>
      </c>
      <c r="C34" s="506">
        <v>156.79208365</v>
      </c>
      <c r="D34" s="506">
        <v>154.10097532</v>
      </c>
      <c r="E34" s="506">
        <v>4593.6287185800002</v>
      </c>
      <c r="F34" s="506">
        <v>52.547866850000005</v>
      </c>
      <c r="G34" s="506">
        <v>0</v>
      </c>
      <c r="H34" s="506">
        <v>1822.5252262899999</v>
      </c>
      <c r="J34" s="874"/>
      <c r="K34" s="1504"/>
      <c r="L34" s="874"/>
      <c r="M34" s="874"/>
      <c r="N34" s="874"/>
      <c r="O34" s="874"/>
      <c r="P34" s="874"/>
      <c r="Q34" s="874"/>
      <c r="R34" s="874"/>
    </row>
    <row r="35" spans="1:18" ht="13.5" customHeight="1">
      <c r="A35" s="507" t="s">
        <v>1139</v>
      </c>
      <c r="B35" s="506">
        <v>348.24173810999997</v>
      </c>
      <c r="C35" s="506">
        <v>131.62191982000002</v>
      </c>
      <c r="D35" s="506">
        <v>82.427324349999992</v>
      </c>
      <c r="E35" s="506">
        <v>109.8048879</v>
      </c>
      <c r="F35" s="506">
        <v>24.387595300000001</v>
      </c>
      <c r="G35" s="506">
        <v>0</v>
      </c>
      <c r="H35" s="506">
        <v>1.0739999999999999E-5</v>
      </c>
      <c r="J35" s="874"/>
      <c r="K35" s="1504"/>
      <c r="L35" s="874"/>
      <c r="M35" s="874"/>
      <c r="N35" s="874"/>
      <c r="O35" s="874"/>
      <c r="P35" s="874"/>
      <c r="Q35" s="874"/>
      <c r="R35" s="874"/>
    </row>
    <row r="36" spans="1:18" ht="13.5" customHeight="1">
      <c r="A36" s="886" t="s">
        <v>1138</v>
      </c>
      <c r="B36" s="1496">
        <v>7620.5817077299998</v>
      </c>
      <c r="C36" s="1496">
        <v>1200.1683588799999</v>
      </c>
      <c r="D36" s="1496">
        <v>2300.1141978199998</v>
      </c>
      <c r="E36" s="1496">
        <v>1093.5925906499999</v>
      </c>
      <c r="F36" s="1496">
        <v>2930.7222757899999</v>
      </c>
      <c r="G36" s="1496">
        <v>83.137055610000004</v>
      </c>
      <c r="H36" s="1496">
        <v>12.847228980000001</v>
      </c>
      <c r="J36" s="874"/>
      <c r="K36" s="1504"/>
      <c r="L36" s="874"/>
      <c r="M36" s="874"/>
      <c r="N36" s="874"/>
      <c r="O36" s="874"/>
      <c r="P36" s="874"/>
      <c r="Q36" s="874"/>
      <c r="R36" s="874"/>
    </row>
    <row r="37" spans="1:18" ht="13.5" customHeight="1">
      <c r="A37" s="507" t="s">
        <v>1137</v>
      </c>
      <c r="B37" s="506">
        <v>2904.2841824700004</v>
      </c>
      <c r="C37" s="506">
        <v>647.74680701</v>
      </c>
      <c r="D37" s="506">
        <v>989.62485179999999</v>
      </c>
      <c r="E37" s="506">
        <v>528.52689545999999</v>
      </c>
      <c r="F37" s="506">
        <v>735.18642708000004</v>
      </c>
      <c r="G37" s="506">
        <v>0</v>
      </c>
      <c r="H37" s="506">
        <v>3.1992011200000001</v>
      </c>
      <c r="J37" s="874"/>
      <c r="K37" s="1504"/>
      <c r="L37" s="874"/>
      <c r="M37" s="874"/>
      <c r="N37" s="874"/>
      <c r="O37" s="874"/>
      <c r="P37" s="874"/>
      <c r="Q37" s="874"/>
      <c r="R37" s="874"/>
    </row>
    <row r="38" spans="1:18" ht="13.5" customHeight="1">
      <c r="A38" s="507" t="s">
        <v>1136</v>
      </c>
      <c r="B38" s="506">
        <v>1989.44273894</v>
      </c>
      <c r="C38" s="506">
        <v>126.61044702999999</v>
      </c>
      <c r="D38" s="506">
        <v>1203.6410355600001</v>
      </c>
      <c r="E38" s="506">
        <v>468.42506367999999</v>
      </c>
      <c r="F38" s="506">
        <v>105.57519155</v>
      </c>
      <c r="G38" s="506">
        <v>83.26537261</v>
      </c>
      <c r="H38" s="506">
        <v>1.9256285099999999</v>
      </c>
      <c r="J38" s="874"/>
      <c r="K38" s="1504"/>
      <c r="L38" s="874"/>
      <c r="M38" s="874"/>
      <c r="N38" s="874"/>
      <c r="O38" s="874"/>
      <c r="P38" s="874"/>
      <c r="Q38" s="874"/>
      <c r="R38" s="874"/>
    </row>
    <row r="39" spans="1:18" ht="13.5" customHeight="1">
      <c r="A39" s="507" t="s">
        <v>1135</v>
      </c>
      <c r="B39" s="506">
        <v>2726.8547863199997</v>
      </c>
      <c r="C39" s="506">
        <v>425.81110483999998</v>
      </c>
      <c r="D39" s="506">
        <v>106.84831045999999</v>
      </c>
      <c r="E39" s="506">
        <v>96.640631510000006</v>
      </c>
      <c r="F39" s="506">
        <v>2089.9606571599998</v>
      </c>
      <c r="G39" s="506">
        <v>-0.12831700000000001</v>
      </c>
      <c r="H39" s="506">
        <v>7.7223993499999999</v>
      </c>
      <c r="J39" s="874"/>
      <c r="K39" s="1504"/>
      <c r="L39" s="874"/>
      <c r="M39" s="874"/>
      <c r="N39" s="874"/>
      <c r="O39" s="874"/>
      <c r="P39" s="874"/>
      <c r="Q39" s="874"/>
      <c r="R39" s="874"/>
    </row>
    <row r="40" spans="1:18">
      <c r="A40" s="886" t="s">
        <v>973</v>
      </c>
      <c r="B40" s="1496">
        <v>44701.800584029996</v>
      </c>
      <c r="C40" s="1496">
        <v>10608.815376959999</v>
      </c>
      <c r="D40" s="1496">
        <v>8044.8651727299994</v>
      </c>
      <c r="E40" s="1496">
        <v>8896.8313477500014</v>
      </c>
      <c r="F40" s="1496">
        <v>16537.64408061</v>
      </c>
      <c r="G40" s="1496">
        <v>16.279620129999998</v>
      </c>
      <c r="H40" s="1496">
        <v>597.36498584999993</v>
      </c>
      <c r="I40" s="874"/>
      <c r="J40" s="874"/>
      <c r="K40" s="1504"/>
      <c r="L40" s="874"/>
      <c r="M40" s="874"/>
      <c r="N40" s="874"/>
      <c r="O40" s="874"/>
      <c r="P40" s="874"/>
      <c r="Q40" s="874"/>
      <c r="R40" s="874"/>
    </row>
    <row r="41" spans="1:18">
      <c r="A41" s="507" t="s">
        <v>1134</v>
      </c>
      <c r="B41" s="492">
        <v>26619.409380660862</v>
      </c>
      <c r="C41" s="506">
        <v>6919.0364953376857</v>
      </c>
      <c r="D41" s="506">
        <v>3956.7992410397837</v>
      </c>
      <c r="E41" s="506">
        <v>7437.676754000001</v>
      </c>
      <c r="F41" s="506">
        <v>7692.2522843033912</v>
      </c>
      <c r="G41" s="506">
        <v>16.279620129999998</v>
      </c>
      <c r="H41" s="506">
        <v>597.36498584999993</v>
      </c>
      <c r="I41" s="874"/>
      <c r="J41" s="874"/>
      <c r="K41" s="1504"/>
      <c r="L41" s="874"/>
      <c r="M41" s="874"/>
      <c r="N41" s="874"/>
      <c r="O41" s="874"/>
      <c r="P41" s="874"/>
      <c r="Q41" s="874"/>
      <c r="R41" s="874"/>
    </row>
    <row r="42" spans="1:18">
      <c r="A42" s="507" t="s">
        <v>1133</v>
      </c>
      <c r="B42" s="492">
        <v>18082.391203369141</v>
      </c>
      <c r="C42" s="506">
        <v>3689.7788816223147</v>
      </c>
      <c r="D42" s="506">
        <v>4088.0659316902161</v>
      </c>
      <c r="E42" s="506">
        <v>1459.15459375</v>
      </c>
      <c r="F42" s="506">
        <v>8845.3917963066106</v>
      </c>
      <c r="G42" s="506">
        <v>0</v>
      </c>
      <c r="H42" s="506">
        <v>0</v>
      </c>
      <c r="I42" s="874"/>
      <c r="J42" s="874"/>
      <c r="K42" s="1504"/>
      <c r="L42" s="874"/>
      <c r="M42" s="874"/>
      <c r="N42" s="874"/>
      <c r="O42" s="874"/>
      <c r="P42" s="874"/>
      <c r="Q42" s="874"/>
      <c r="R42" s="874"/>
    </row>
    <row r="43" spans="1:18">
      <c r="A43" s="886" t="s">
        <v>1132</v>
      </c>
      <c r="B43" s="1496">
        <v>1275.1925025499997</v>
      </c>
      <c r="C43" s="1496">
        <v>1091.2850884099998</v>
      </c>
      <c r="D43" s="1505">
        <v>0.3756102700000099</v>
      </c>
      <c r="E43" s="1496">
        <v>117.01603079</v>
      </c>
      <c r="F43" s="1496">
        <v>66.502969419999985</v>
      </c>
      <c r="G43" s="1496">
        <v>0</v>
      </c>
      <c r="H43" s="1496">
        <v>1.2803659999999439E-2</v>
      </c>
      <c r="I43" s="874"/>
      <c r="J43" s="874"/>
      <c r="K43" s="1504"/>
      <c r="L43" s="874"/>
      <c r="M43" s="874"/>
      <c r="N43" s="874"/>
      <c r="O43" s="874"/>
      <c r="P43" s="874"/>
      <c r="Q43" s="874"/>
      <c r="R43" s="874"/>
    </row>
    <row r="44" spans="1:18" ht="15" thickBot="1">
      <c r="B44" s="572"/>
      <c r="C44" s="492"/>
      <c r="D44" s="492"/>
      <c r="E44" s="492"/>
      <c r="F44" s="492"/>
      <c r="G44" s="492"/>
      <c r="H44" s="492"/>
      <c r="I44" s="874"/>
      <c r="J44" s="874"/>
      <c r="K44" s="1504"/>
      <c r="L44" s="874"/>
      <c r="M44" s="874"/>
      <c r="N44" s="874"/>
      <c r="O44" s="874"/>
      <c r="P44" s="874"/>
      <c r="Q44" s="874"/>
      <c r="R44" s="874"/>
    </row>
    <row r="45" spans="1:18" ht="15" thickBot="1">
      <c r="A45" s="883" t="s">
        <v>306</v>
      </c>
      <c r="B45" s="508">
        <v>133892.88135496998</v>
      </c>
      <c r="C45" s="508">
        <v>34167.885737080003</v>
      </c>
      <c r="D45" s="508">
        <v>25540.257173009999</v>
      </c>
      <c r="E45" s="508">
        <v>27737.150404120002</v>
      </c>
      <c r="F45" s="508">
        <v>40911.615663609999</v>
      </c>
      <c r="G45" s="508">
        <v>1279.02677128</v>
      </c>
      <c r="H45" s="508">
        <v>4256.9456058700007</v>
      </c>
      <c r="I45" s="874"/>
      <c r="J45" s="874"/>
      <c r="K45" s="1504"/>
      <c r="L45" s="874"/>
      <c r="M45" s="874"/>
      <c r="N45" s="874"/>
      <c r="O45" s="874"/>
      <c r="P45" s="874"/>
      <c r="Q45" s="874"/>
      <c r="R45" s="874"/>
    </row>
    <row r="46" spans="1:18">
      <c r="A46" s="507" t="s">
        <v>549</v>
      </c>
      <c r="B46" s="506">
        <v>143013.98375163999</v>
      </c>
      <c r="C46" s="506">
        <v>34220.239757219999</v>
      </c>
      <c r="D46" s="506">
        <v>30581.734454379999</v>
      </c>
      <c r="E46" s="506">
        <v>31939.018727179999</v>
      </c>
      <c r="F46" s="506">
        <v>46272.99081286</v>
      </c>
      <c r="G46" s="506">
        <v>0</v>
      </c>
      <c r="H46" s="506">
        <v>0</v>
      </c>
      <c r="I46" s="874"/>
      <c r="J46" s="874"/>
      <c r="K46" s="1504"/>
      <c r="L46" s="874"/>
      <c r="M46" s="874"/>
      <c r="N46" s="874"/>
      <c r="O46" s="874"/>
      <c r="P46" s="874"/>
      <c r="Q46" s="874"/>
      <c r="R46" s="874"/>
    </row>
    <row r="47" spans="1:18">
      <c r="A47" s="507" t="s">
        <v>548</v>
      </c>
      <c r="B47" s="506">
        <v>17675.167901069999</v>
      </c>
      <c r="C47" s="506">
        <v>7598.2431200000001</v>
      </c>
      <c r="D47" s="506">
        <v>5465.7827514500004</v>
      </c>
      <c r="E47" s="506">
        <v>2370.6611781000001</v>
      </c>
      <c r="F47" s="506">
        <v>2240.45294986</v>
      </c>
      <c r="G47" s="506">
        <v>0</v>
      </c>
      <c r="H47" s="506">
        <v>2.7901659999999998E-2</v>
      </c>
      <c r="I47" s="874"/>
      <c r="J47" s="874"/>
      <c r="K47" s="1504"/>
      <c r="L47" s="874"/>
      <c r="M47" s="874"/>
      <c r="N47" s="874"/>
      <c r="O47" s="874"/>
      <c r="P47" s="874"/>
      <c r="Q47" s="874"/>
      <c r="R47" s="874"/>
    </row>
    <row r="48" spans="1:18" ht="15" thickBot="1">
      <c r="A48" s="885" t="s">
        <v>1354</v>
      </c>
      <c r="B48" s="509">
        <v>6537.0827183800011</v>
      </c>
      <c r="C48" s="509">
        <v>993.08249169000101</v>
      </c>
      <c r="D48" s="509">
        <v>2903.6552738100017</v>
      </c>
      <c r="E48" s="509">
        <v>452.22536571999717</v>
      </c>
      <c r="F48" s="509">
        <v>2188.1195871600016</v>
      </c>
      <c r="G48" s="509">
        <v>0</v>
      </c>
      <c r="H48" s="509">
        <v>0</v>
      </c>
      <c r="I48" s="874"/>
      <c r="J48" s="874"/>
      <c r="K48" s="1504"/>
      <c r="L48" s="874"/>
      <c r="M48" s="874"/>
      <c r="N48" s="874"/>
      <c r="O48" s="874"/>
      <c r="P48" s="874"/>
      <c r="Q48" s="874"/>
      <c r="R48" s="874"/>
    </row>
    <row r="49" spans="1:18" ht="15" thickBot="1">
      <c r="A49" s="884" t="s">
        <v>305</v>
      </c>
      <c r="B49" s="505">
        <v>167226.23437108999</v>
      </c>
      <c r="C49" s="505">
        <v>42811.56536891</v>
      </c>
      <c r="D49" s="505">
        <v>38951.172479640001</v>
      </c>
      <c r="E49" s="505">
        <v>34761.905270999996</v>
      </c>
      <c r="F49" s="505">
        <v>50701.563349880002</v>
      </c>
      <c r="G49" s="505">
        <v>0</v>
      </c>
      <c r="H49" s="505">
        <v>2.7901659999999998E-2</v>
      </c>
      <c r="I49" s="874"/>
      <c r="J49" s="874"/>
      <c r="K49" s="1504"/>
      <c r="L49" s="874"/>
      <c r="M49" s="874"/>
      <c r="N49" s="874"/>
      <c r="O49" s="874"/>
      <c r="P49" s="874"/>
      <c r="Q49" s="874"/>
      <c r="R49" s="874"/>
    </row>
    <row r="50" spans="1:18" ht="15" thickBot="1">
      <c r="A50" s="883" t="s">
        <v>299</v>
      </c>
      <c r="B50" s="508">
        <v>3101.2127122000002</v>
      </c>
      <c r="C50" s="508">
        <v>1021.5027168600001</v>
      </c>
      <c r="D50" s="508">
        <v>658.4187451900001</v>
      </c>
      <c r="E50" s="508">
        <v>19.111747279999999</v>
      </c>
      <c r="F50" s="508">
        <v>1402.1795028700001</v>
      </c>
      <c r="G50" s="508">
        <v>0</v>
      </c>
      <c r="H50" s="508">
        <v>0</v>
      </c>
      <c r="I50" s="874"/>
      <c r="J50" s="874"/>
      <c r="K50" s="1504"/>
      <c r="L50" s="874"/>
      <c r="M50" s="874"/>
      <c r="N50" s="874"/>
      <c r="O50" s="874"/>
      <c r="P50" s="874"/>
      <c r="Q50" s="874"/>
      <c r="R50" s="874"/>
    </row>
    <row r="51" spans="1:18" ht="15" thickBot="1">
      <c r="A51" s="883" t="s">
        <v>621</v>
      </c>
      <c r="B51" s="508">
        <v>23511.333428689999</v>
      </c>
      <c r="C51" s="508">
        <v>0</v>
      </c>
      <c r="D51" s="508">
        <v>23511.333428689999</v>
      </c>
      <c r="E51" s="508">
        <v>0</v>
      </c>
      <c r="F51" s="508">
        <v>0</v>
      </c>
      <c r="G51" s="508">
        <v>0</v>
      </c>
      <c r="H51" s="508">
        <v>0</v>
      </c>
      <c r="I51" s="874"/>
      <c r="J51" s="874"/>
      <c r="K51" s="1504"/>
      <c r="L51" s="874"/>
      <c r="M51" s="874"/>
      <c r="N51" s="874"/>
      <c r="O51" s="874"/>
      <c r="P51" s="874"/>
      <c r="Q51" s="874"/>
      <c r="R51" s="874"/>
    </row>
    <row r="52" spans="1:18" ht="15" thickBot="1">
      <c r="A52" s="884" t="s">
        <v>304</v>
      </c>
      <c r="B52" s="505">
        <v>327731.66186694999</v>
      </c>
      <c r="C52" s="505">
        <v>78000.953822850017</v>
      </c>
      <c r="D52" s="505">
        <v>88661.181826529995</v>
      </c>
      <c r="E52" s="505">
        <v>62518.167422400002</v>
      </c>
      <c r="F52" s="505">
        <v>93015.358516360007</v>
      </c>
      <c r="G52" s="505">
        <v>1279.02677128</v>
      </c>
      <c r="H52" s="505">
        <v>4256.9735075300005</v>
      </c>
      <c r="I52" s="874"/>
      <c r="J52" s="874"/>
      <c r="K52" s="1504"/>
      <c r="L52" s="874"/>
      <c r="M52" s="874"/>
      <c r="N52" s="874"/>
      <c r="O52" s="874"/>
      <c r="P52" s="874"/>
      <c r="Q52" s="874"/>
      <c r="R52" s="874"/>
    </row>
    <row r="53" spans="1:18" ht="15" thickBot="1">
      <c r="A53" s="883" t="s">
        <v>1353</v>
      </c>
      <c r="B53" s="508">
        <v>84202.263528039985</v>
      </c>
      <c r="C53" s="508">
        <v>55160.568168679994</v>
      </c>
      <c r="D53" s="508">
        <v>23377.378000000001</v>
      </c>
      <c r="E53" s="508">
        <v>5.6063593600000008</v>
      </c>
      <c r="F53" s="508">
        <v>5658.7110000000002</v>
      </c>
      <c r="G53" s="508">
        <v>0</v>
      </c>
      <c r="H53" s="508">
        <v>0</v>
      </c>
      <c r="J53" s="874"/>
      <c r="K53" s="1504"/>
      <c r="L53" s="874"/>
      <c r="M53" s="874"/>
      <c r="N53" s="874"/>
      <c r="O53" s="874"/>
      <c r="P53" s="874"/>
      <c r="Q53" s="874"/>
      <c r="R53" s="874"/>
    </row>
    <row r="54" spans="1:18">
      <c r="A54" s="1894" t="s">
        <v>1586</v>
      </c>
      <c r="B54" s="506"/>
      <c r="C54" s="506"/>
      <c r="D54" s="506"/>
      <c r="E54" s="506"/>
      <c r="F54" s="506"/>
      <c r="G54" s="506"/>
      <c r="H54" s="506"/>
      <c r="J54" s="874"/>
    </row>
    <row r="55" spans="1:18">
      <c r="A55" s="497"/>
      <c r="B55" s="1503"/>
      <c r="C55" s="1503"/>
      <c r="D55" s="1503"/>
      <c r="E55" s="1503"/>
      <c r="F55" s="1503"/>
      <c r="G55" s="1503"/>
      <c r="H55" s="1503"/>
      <c r="J55" s="874"/>
    </row>
    <row r="56" spans="1:18">
      <c r="B56" s="506"/>
      <c r="C56" s="1494"/>
      <c r="D56" s="506"/>
      <c r="E56" s="506"/>
      <c r="F56" s="507"/>
      <c r="G56" s="492"/>
      <c r="H56" s="492"/>
      <c r="J56" s="874"/>
    </row>
    <row r="57" spans="1:18">
      <c r="B57" s="492"/>
      <c r="C57" s="492"/>
      <c r="D57" s="492"/>
      <c r="E57" s="492"/>
      <c r="F57" s="492"/>
      <c r="G57" s="492"/>
      <c r="H57" s="492"/>
      <c r="J57" s="874"/>
    </row>
    <row r="58" spans="1:18">
      <c r="B58" s="492"/>
      <c r="J58" s="874"/>
    </row>
    <row r="59" spans="1:18">
      <c r="A59" s="1893" t="s">
        <v>1587</v>
      </c>
      <c r="B59" s="1502"/>
      <c r="C59" s="1502"/>
      <c r="D59" s="492"/>
      <c r="E59" s="492"/>
      <c r="F59" s="492"/>
      <c r="G59" s="492"/>
      <c r="H59" s="492"/>
      <c r="J59" s="874"/>
    </row>
    <row r="60" spans="1:18" ht="12" customHeight="1">
      <c r="A60" s="881"/>
      <c r="B60" s="876"/>
      <c r="C60" s="1501"/>
      <c r="D60" s="1501"/>
      <c r="E60" s="1501"/>
      <c r="F60" s="1501"/>
      <c r="G60" s="1501"/>
      <c r="H60" s="1501"/>
      <c r="J60" s="874"/>
    </row>
    <row r="61" spans="1:18" ht="25.2" customHeight="1" thickBot="1">
      <c r="A61" s="1500" t="s">
        <v>122</v>
      </c>
      <c r="B61" s="1499" t="s">
        <v>265</v>
      </c>
      <c r="C61" s="1499" t="s">
        <v>272</v>
      </c>
      <c r="D61" s="1499" t="s">
        <v>271</v>
      </c>
      <c r="E61" s="1499" t="s">
        <v>270</v>
      </c>
      <c r="F61" s="1499" t="s">
        <v>269</v>
      </c>
      <c r="G61" s="1499" t="s">
        <v>268</v>
      </c>
      <c r="H61" s="1498" t="s">
        <v>1355</v>
      </c>
      <c r="J61" s="874"/>
    </row>
    <row r="62" spans="1:18">
      <c r="A62" s="886" t="s">
        <v>972</v>
      </c>
      <c r="B62" s="1496">
        <v>16226.84331973</v>
      </c>
      <c r="C62" s="1496">
        <v>2892.5266562399997</v>
      </c>
      <c r="D62" s="1496">
        <v>2602.0273699599998</v>
      </c>
      <c r="E62" s="1496">
        <v>2107.1563380499997</v>
      </c>
      <c r="F62" s="1496">
        <v>7937.9955261100013</v>
      </c>
      <c r="G62" s="1496">
        <v>11.05705609</v>
      </c>
      <c r="H62" s="1496">
        <v>676.08037328000012</v>
      </c>
      <c r="J62" s="874"/>
    </row>
    <row r="63" spans="1:18">
      <c r="A63" s="886" t="s">
        <v>1169</v>
      </c>
      <c r="B63" s="1496">
        <v>7278.8632158</v>
      </c>
      <c r="C63" s="1496">
        <v>5673.93791857</v>
      </c>
      <c r="D63" s="1496">
        <v>297.12115392999999</v>
      </c>
      <c r="E63" s="1496">
        <v>1143.76008426</v>
      </c>
      <c r="F63" s="1496">
        <v>156.60717209999999</v>
      </c>
      <c r="G63" s="1496">
        <v>0</v>
      </c>
      <c r="H63" s="1496">
        <v>7.4368869399999999</v>
      </c>
      <c r="J63" s="874"/>
    </row>
    <row r="64" spans="1:18">
      <c r="A64" s="507" t="s">
        <v>1168</v>
      </c>
      <c r="B64" s="506">
        <v>3646.9771391200002</v>
      </c>
      <c r="C64" s="506">
        <v>3366.93947398</v>
      </c>
      <c r="D64" s="506">
        <v>175.95248691999998</v>
      </c>
      <c r="E64" s="506">
        <v>18.012210709999998</v>
      </c>
      <c r="F64" s="506">
        <v>78.636080570000004</v>
      </c>
      <c r="G64" s="506">
        <v>0</v>
      </c>
      <c r="H64" s="506">
        <v>7.4368869399999999</v>
      </c>
      <c r="J64" s="874"/>
    </row>
    <row r="65" spans="1:10">
      <c r="A65" s="507" t="s">
        <v>1167</v>
      </c>
      <c r="B65" s="506">
        <v>2460.7290909900003</v>
      </c>
      <c r="C65" s="506">
        <v>2264.3066121500001</v>
      </c>
      <c r="D65" s="506">
        <v>112.63103484999999</v>
      </c>
      <c r="E65" s="506">
        <v>7.1007467699999998</v>
      </c>
      <c r="F65" s="506">
        <v>76.690697220000004</v>
      </c>
      <c r="G65" s="506">
        <v>0</v>
      </c>
      <c r="H65" s="506">
        <v>0</v>
      </c>
      <c r="J65" s="874"/>
    </row>
    <row r="66" spans="1:10">
      <c r="A66" s="507" t="s">
        <v>1166</v>
      </c>
      <c r="B66" s="506">
        <v>1171.1569856900001</v>
      </c>
      <c r="C66" s="506">
        <v>42.691832439999999</v>
      </c>
      <c r="D66" s="506">
        <v>8.5376321599999994</v>
      </c>
      <c r="E66" s="506">
        <v>1118.64712678</v>
      </c>
      <c r="F66" s="506">
        <v>1.2803943099999999</v>
      </c>
      <c r="G66" s="506">
        <v>0</v>
      </c>
      <c r="H66" s="506">
        <v>0</v>
      </c>
      <c r="J66" s="874"/>
    </row>
    <row r="67" spans="1:10">
      <c r="A67" s="886" t="s">
        <v>1165</v>
      </c>
      <c r="B67" s="1496">
        <v>4030.6103037500002</v>
      </c>
      <c r="C67" s="1496">
        <v>511.92890980000004</v>
      </c>
      <c r="D67" s="1496">
        <v>1019.2126749500001</v>
      </c>
      <c r="E67" s="1496">
        <v>1120.3898337099999</v>
      </c>
      <c r="F67" s="1496">
        <v>791.04640152999991</v>
      </c>
      <c r="G67" s="1496">
        <v>184.246544</v>
      </c>
      <c r="H67" s="1496">
        <v>403.78593975999996</v>
      </c>
      <c r="J67" s="874"/>
    </row>
    <row r="68" spans="1:10">
      <c r="A68" s="507" t="s">
        <v>1164</v>
      </c>
      <c r="B68" s="506">
        <v>1779.0868758300001</v>
      </c>
      <c r="C68" s="506">
        <v>262.82478064000003</v>
      </c>
      <c r="D68" s="506">
        <v>740.85751850999998</v>
      </c>
      <c r="E68" s="506">
        <v>82.889593470000008</v>
      </c>
      <c r="F68" s="506">
        <v>571.53678559000002</v>
      </c>
      <c r="G68" s="506">
        <v>0</v>
      </c>
      <c r="H68" s="506">
        <v>120.97819762</v>
      </c>
      <c r="J68" s="874"/>
    </row>
    <row r="69" spans="1:10">
      <c r="A69" s="507" t="s">
        <v>1163</v>
      </c>
      <c r="B69" s="506">
        <v>318.40051359</v>
      </c>
      <c r="C69" s="506">
        <v>13.92614824</v>
      </c>
      <c r="D69" s="506">
        <v>131.15895637</v>
      </c>
      <c r="E69" s="506">
        <v>47.736728840000005</v>
      </c>
      <c r="F69" s="506">
        <v>117.23878384999999</v>
      </c>
      <c r="G69" s="506">
        <v>8.3398962899999987</v>
      </c>
      <c r="H69" s="506">
        <v>0</v>
      </c>
      <c r="J69" s="874"/>
    </row>
    <row r="70" spans="1:10">
      <c r="A70" s="490" t="s">
        <v>1162</v>
      </c>
      <c r="B70" s="506">
        <v>1933.1229143299997</v>
      </c>
      <c r="C70" s="506">
        <v>235.17798092000001</v>
      </c>
      <c r="D70" s="506">
        <v>147.19620007</v>
      </c>
      <c r="E70" s="506">
        <v>989.76351139999997</v>
      </c>
      <c r="F70" s="506">
        <v>102.27083208999997</v>
      </c>
      <c r="G70" s="506">
        <v>175.90664770999999</v>
      </c>
      <c r="H70" s="506">
        <v>282.80774213999996</v>
      </c>
      <c r="J70" s="874"/>
    </row>
    <row r="71" spans="1:10">
      <c r="A71" s="1497" t="s">
        <v>1161</v>
      </c>
      <c r="B71" s="1496">
        <v>3519.8912431100002</v>
      </c>
      <c r="C71" s="1496">
        <v>1718.3769686100002</v>
      </c>
      <c r="D71" s="1496">
        <v>716.56828337000002</v>
      </c>
      <c r="E71" s="1496">
        <v>378.15806235000002</v>
      </c>
      <c r="F71" s="1496">
        <v>578.08858070000008</v>
      </c>
      <c r="G71" s="1496">
        <v>1.0364484999999999</v>
      </c>
      <c r="H71" s="1496">
        <v>127.66289958</v>
      </c>
      <c r="J71" s="874"/>
    </row>
    <row r="72" spans="1:10">
      <c r="A72" s="507" t="s">
        <v>1160</v>
      </c>
      <c r="B72" s="506">
        <v>1101.1297412800002</v>
      </c>
      <c r="C72" s="506">
        <v>321.58690770999999</v>
      </c>
      <c r="D72" s="506">
        <v>262.22070052000004</v>
      </c>
      <c r="E72" s="506">
        <v>226.02779404999998</v>
      </c>
      <c r="F72" s="506">
        <v>257.07287954999998</v>
      </c>
      <c r="G72" s="506">
        <v>1.0364547099999999</v>
      </c>
      <c r="H72" s="506">
        <v>33.185004740000004</v>
      </c>
      <c r="J72" s="874"/>
    </row>
    <row r="73" spans="1:10">
      <c r="A73" s="507" t="s">
        <v>1159</v>
      </c>
      <c r="B73" s="506">
        <v>396.39673544999999</v>
      </c>
      <c r="C73" s="506">
        <v>186.09447850000001</v>
      </c>
      <c r="D73" s="506">
        <v>63.872217389999996</v>
      </c>
      <c r="E73" s="506">
        <v>88.63555307</v>
      </c>
      <c r="F73" s="506">
        <v>23.988627479999998</v>
      </c>
      <c r="G73" s="506">
        <v>0</v>
      </c>
      <c r="H73" s="506">
        <v>33.805859009999999</v>
      </c>
      <c r="J73" s="874"/>
    </row>
    <row r="74" spans="1:10">
      <c r="A74" s="507" t="s">
        <v>1158</v>
      </c>
      <c r="B74" s="506">
        <v>2022.3647663799998</v>
      </c>
      <c r="C74" s="506">
        <v>1210.6955823999999</v>
      </c>
      <c r="D74" s="506">
        <v>390.47536545999998</v>
      </c>
      <c r="E74" s="506">
        <v>63.494715230000004</v>
      </c>
      <c r="F74" s="506">
        <v>297.02707366999999</v>
      </c>
      <c r="G74" s="506">
        <v>-6.2099999999999998E-6</v>
      </c>
      <c r="H74" s="506">
        <v>60.672035829999999</v>
      </c>
      <c r="J74" s="874"/>
    </row>
    <row r="75" spans="1:10">
      <c r="A75" s="886" t="s">
        <v>1157</v>
      </c>
      <c r="B75" s="1496">
        <v>9130.9169672899989</v>
      </c>
      <c r="C75" s="1496">
        <v>2425.53508341</v>
      </c>
      <c r="D75" s="1496">
        <v>2273.0980400399999</v>
      </c>
      <c r="E75" s="1496">
        <v>1015.58287379</v>
      </c>
      <c r="F75" s="1496">
        <v>3217.9441555099997</v>
      </c>
      <c r="G75" s="1496">
        <v>0.18330482000000001</v>
      </c>
      <c r="H75" s="1496">
        <v>198.57350972</v>
      </c>
      <c r="J75" s="874"/>
    </row>
    <row r="76" spans="1:10">
      <c r="A76" s="507" t="s">
        <v>1156</v>
      </c>
      <c r="B76" s="506">
        <v>1673.6532428699998</v>
      </c>
      <c r="C76" s="506">
        <v>198.32719761999999</v>
      </c>
      <c r="D76" s="506">
        <v>349.54658362999999</v>
      </c>
      <c r="E76" s="506">
        <v>74.475510839999998</v>
      </c>
      <c r="F76" s="506">
        <v>871.91828017</v>
      </c>
      <c r="G76" s="506">
        <v>0.18330557</v>
      </c>
      <c r="H76" s="506">
        <v>179.20236504000002</v>
      </c>
      <c r="J76" s="874"/>
    </row>
    <row r="77" spans="1:10">
      <c r="A77" s="490" t="s">
        <v>1155</v>
      </c>
      <c r="B77" s="506">
        <v>1440.8119194499998</v>
      </c>
      <c r="C77" s="506">
        <v>528.7856150099999</v>
      </c>
      <c r="D77" s="506">
        <v>363.66094959999998</v>
      </c>
      <c r="E77" s="506">
        <v>89.094858029999997</v>
      </c>
      <c r="F77" s="506">
        <v>458.56298096999996</v>
      </c>
      <c r="G77" s="506">
        <v>0</v>
      </c>
      <c r="H77" s="506">
        <v>0.70751584000000001</v>
      </c>
      <c r="J77" s="874"/>
    </row>
    <row r="78" spans="1:10">
      <c r="A78" s="507" t="s">
        <v>1154</v>
      </c>
      <c r="B78" s="506">
        <v>3504.80395004</v>
      </c>
      <c r="C78" s="506">
        <v>935.21911852999995</v>
      </c>
      <c r="D78" s="506">
        <v>991.20483096000009</v>
      </c>
      <c r="E78" s="506">
        <v>443.32507200999999</v>
      </c>
      <c r="F78" s="506">
        <v>1117.3553489399999</v>
      </c>
      <c r="G78" s="506">
        <v>0</v>
      </c>
      <c r="H78" s="506">
        <v>17.6995796</v>
      </c>
      <c r="J78" s="874"/>
    </row>
    <row r="79" spans="1:10">
      <c r="A79" s="507" t="s">
        <v>1153</v>
      </c>
      <c r="B79" s="506">
        <v>262.99290954000003</v>
      </c>
      <c r="C79" s="506">
        <v>62.860247880000003</v>
      </c>
      <c r="D79" s="506">
        <v>92.282296369999997</v>
      </c>
      <c r="E79" s="506">
        <v>31.08520519</v>
      </c>
      <c r="F79" s="506">
        <v>76.765160099999989</v>
      </c>
      <c r="G79" s="506">
        <v>0</v>
      </c>
      <c r="H79" s="506">
        <v>0</v>
      </c>
      <c r="J79" s="874"/>
    </row>
    <row r="80" spans="1:10">
      <c r="A80" s="507" t="s">
        <v>1152</v>
      </c>
      <c r="B80" s="506">
        <v>1291.8458101799999</v>
      </c>
      <c r="C80" s="506">
        <v>588.88007663000008</v>
      </c>
      <c r="D80" s="506">
        <v>350.91368700999999</v>
      </c>
      <c r="E80" s="506">
        <v>61.254652589999999</v>
      </c>
      <c r="F80" s="506">
        <v>289.83334522000001</v>
      </c>
      <c r="G80" s="506">
        <v>-5.0999999999999999E-7</v>
      </c>
      <c r="H80" s="506">
        <v>0.96404924000000003</v>
      </c>
      <c r="J80" s="874"/>
    </row>
    <row r="81" spans="1:10">
      <c r="A81" s="507" t="s">
        <v>1151</v>
      </c>
      <c r="B81" s="506">
        <v>956.80913521000002</v>
      </c>
      <c r="C81" s="506">
        <v>111.46282773999999</v>
      </c>
      <c r="D81" s="506">
        <v>125.48969246999999</v>
      </c>
      <c r="E81" s="506">
        <v>316.34757513</v>
      </c>
      <c r="F81" s="506">
        <v>403.50904011</v>
      </c>
      <c r="G81" s="506">
        <v>-2.4000000000000003E-7</v>
      </c>
      <c r="H81" s="506">
        <v>0</v>
      </c>
      <c r="J81" s="874"/>
    </row>
    <row r="82" spans="1:10">
      <c r="A82" s="886" t="s">
        <v>1150</v>
      </c>
      <c r="B82" s="1496">
        <v>31481.546837740003</v>
      </c>
      <c r="C82" s="1496">
        <v>8198.3072977400006</v>
      </c>
      <c r="D82" s="1496">
        <v>7001.8220032900008</v>
      </c>
      <c r="E82" s="1496">
        <v>6945.8856234900004</v>
      </c>
      <c r="F82" s="1496">
        <v>7593.7348277100009</v>
      </c>
      <c r="G82" s="1496">
        <v>1091.8445379</v>
      </c>
      <c r="H82" s="1496">
        <v>649.95254761000012</v>
      </c>
      <c r="J82" s="874"/>
    </row>
    <row r="83" spans="1:10">
      <c r="A83" s="507" t="s">
        <v>1149</v>
      </c>
      <c r="B83" s="506">
        <v>2075.5015381900002</v>
      </c>
      <c r="C83" s="506">
        <v>261.67194652000001</v>
      </c>
      <c r="D83" s="506">
        <v>505.69484210000002</v>
      </c>
      <c r="E83" s="506">
        <v>160.67428808999998</v>
      </c>
      <c r="F83" s="506">
        <v>428.02822591000006</v>
      </c>
      <c r="G83" s="506">
        <v>709.39768811999988</v>
      </c>
      <c r="H83" s="506">
        <v>10.03454745</v>
      </c>
      <c r="J83" s="874"/>
    </row>
    <row r="84" spans="1:10">
      <c r="A84" s="507" t="s">
        <v>1148</v>
      </c>
      <c r="B84" s="506">
        <v>3212.9913463700004</v>
      </c>
      <c r="C84" s="506">
        <v>566.57854802999998</v>
      </c>
      <c r="D84" s="506">
        <v>1622.9595426000001</v>
      </c>
      <c r="E84" s="506">
        <v>115.79050628</v>
      </c>
      <c r="F84" s="506">
        <v>659.66335522999998</v>
      </c>
      <c r="G84" s="506">
        <v>115.21485088</v>
      </c>
      <c r="H84" s="506">
        <v>132.78454334999998</v>
      </c>
      <c r="J84" s="874"/>
    </row>
    <row r="85" spans="1:10">
      <c r="A85" s="507" t="s">
        <v>1147</v>
      </c>
      <c r="B85" s="506">
        <v>10964.289149779999</v>
      </c>
      <c r="C85" s="506">
        <v>3247.4444197900002</v>
      </c>
      <c r="D85" s="506">
        <v>1215.2073353599999</v>
      </c>
      <c r="E85" s="506">
        <v>2942.0561619999999</v>
      </c>
      <c r="F85" s="506">
        <v>3238.2215809999998</v>
      </c>
      <c r="G85" s="506">
        <v>-4.9033200000000001E-3</v>
      </c>
      <c r="H85" s="506">
        <v>321.36455495000007</v>
      </c>
      <c r="J85" s="874"/>
    </row>
    <row r="86" spans="1:10">
      <c r="A86" s="507" t="s">
        <v>1146</v>
      </c>
      <c r="B86" s="506">
        <v>6081.8956646399993</v>
      </c>
      <c r="C86" s="506">
        <v>1295.3740329299999</v>
      </c>
      <c r="D86" s="506">
        <v>1215.6697340200001</v>
      </c>
      <c r="E86" s="506">
        <v>2627.4614387699999</v>
      </c>
      <c r="F86" s="506">
        <v>904.58611897000003</v>
      </c>
      <c r="G86" s="506">
        <v>7.276183E-2</v>
      </c>
      <c r="H86" s="506">
        <v>38.731578120000002</v>
      </c>
      <c r="J86" s="874"/>
    </row>
    <row r="87" spans="1:10">
      <c r="A87" s="507" t="s">
        <v>1145</v>
      </c>
      <c r="B87" s="506">
        <v>5309.5753802500003</v>
      </c>
      <c r="C87" s="506">
        <v>1940.71216787</v>
      </c>
      <c r="D87" s="506">
        <v>1107.1641858300002</v>
      </c>
      <c r="E87" s="506">
        <v>505.02081763000001</v>
      </c>
      <c r="F87" s="506">
        <v>1503.7363873500001</v>
      </c>
      <c r="G87" s="506">
        <v>188.62772752999999</v>
      </c>
      <c r="H87" s="506">
        <v>64.314094040000001</v>
      </c>
      <c r="J87" s="874"/>
    </row>
    <row r="88" spans="1:10">
      <c r="A88" s="507" t="s">
        <v>1144</v>
      </c>
      <c r="B88" s="506">
        <v>2290.5778721699999</v>
      </c>
      <c r="C88" s="506">
        <v>358.47974895999999</v>
      </c>
      <c r="D88" s="506">
        <v>877.5515360899999</v>
      </c>
      <c r="E88" s="506">
        <v>471.18874083999998</v>
      </c>
      <c r="F88" s="506">
        <v>426.56552383999997</v>
      </c>
      <c r="G88" s="506">
        <v>78.536412859999999</v>
      </c>
      <c r="H88" s="506">
        <v>78.255909580000008</v>
      </c>
      <c r="J88" s="874"/>
    </row>
    <row r="89" spans="1:10">
      <c r="A89" s="507" t="s">
        <v>1143</v>
      </c>
      <c r="B89" s="506">
        <v>1546.7158863399998</v>
      </c>
      <c r="C89" s="506">
        <v>528.04643363999992</v>
      </c>
      <c r="D89" s="506">
        <v>457.57482728999997</v>
      </c>
      <c r="E89" s="506">
        <v>123.69366988</v>
      </c>
      <c r="F89" s="506">
        <v>432.93363540999997</v>
      </c>
      <c r="G89" s="506">
        <v>0</v>
      </c>
      <c r="H89" s="506">
        <v>4.4673201200000001</v>
      </c>
      <c r="J89" s="874"/>
    </row>
    <row r="90" spans="1:10">
      <c r="A90" s="886" t="s">
        <v>1142</v>
      </c>
      <c r="B90" s="1496">
        <v>7815.2822208299995</v>
      </c>
      <c r="C90" s="1496">
        <v>396.31835985000004</v>
      </c>
      <c r="D90" s="1496">
        <v>294.21293722000001</v>
      </c>
      <c r="E90" s="1496">
        <v>4948.09538961</v>
      </c>
      <c r="F90" s="1496">
        <v>63.482942460000004</v>
      </c>
      <c r="G90" s="1496">
        <v>0</v>
      </c>
      <c r="H90" s="1496">
        <v>2113.1725916899995</v>
      </c>
      <c r="J90" s="874"/>
    </row>
    <row r="91" spans="1:10">
      <c r="A91" s="507" t="s">
        <v>1141</v>
      </c>
      <c r="B91" s="506">
        <v>118.25483919000001</v>
      </c>
      <c r="C91" s="506">
        <v>1.341767E-2</v>
      </c>
      <c r="D91" s="506">
        <v>63.967764150000001</v>
      </c>
      <c r="E91" s="506">
        <v>53.648240819999998</v>
      </c>
      <c r="F91" s="506">
        <v>0.18426822000000001</v>
      </c>
      <c r="G91" s="506">
        <v>0</v>
      </c>
      <c r="H91" s="506">
        <v>0.44114832999999998</v>
      </c>
      <c r="J91" s="874"/>
    </row>
    <row r="92" spans="1:10">
      <c r="A92" s="507" t="s">
        <v>1140</v>
      </c>
      <c r="B92" s="506">
        <v>7371.1495489599993</v>
      </c>
      <c r="C92" s="506">
        <v>258.52026560000002</v>
      </c>
      <c r="D92" s="506">
        <v>144.57466521000001</v>
      </c>
      <c r="E92" s="506">
        <v>4801.7495543799996</v>
      </c>
      <c r="F92" s="506">
        <v>53.573675739999999</v>
      </c>
      <c r="G92" s="506">
        <v>0</v>
      </c>
      <c r="H92" s="506">
        <v>2112.7313880299998</v>
      </c>
      <c r="J92" s="874"/>
    </row>
    <row r="93" spans="1:10">
      <c r="A93" s="507" t="s">
        <v>1139</v>
      </c>
      <c r="B93" s="506">
        <v>325.87783268000004</v>
      </c>
      <c r="C93" s="506">
        <v>137.78467658</v>
      </c>
      <c r="D93" s="506">
        <v>85.670507860000001</v>
      </c>
      <c r="E93" s="506">
        <v>92.697594410000008</v>
      </c>
      <c r="F93" s="506">
        <v>9.7249984999999999</v>
      </c>
      <c r="G93" s="506">
        <v>0</v>
      </c>
      <c r="H93" s="506">
        <v>5.533E-5</v>
      </c>
      <c r="J93" s="874"/>
    </row>
    <row r="94" spans="1:10">
      <c r="A94" s="886" t="s">
        <v>1138</v>
      </c>
      <c r="B94" s="1496">
        <v>8221.6545137699995</v>
      </c>
      <c r="C94" s="1496">
        <v>1425.6534028199999</v>
      </c>
      <c r="D94" s="1496">
        <v>2168.7814173499996</v>
      </c>
      <c r="E94" s="1496">
        <v>786.54083785</v>
      </c>
      <c r="F94" s="1496">
        <v>3699.4910175199998</v>
      </c>
      <c r="G94" s="1496">
        <v>85.503166109999995</v>
      </c>
      <c r="H94" s="1496">
        <v>55.684672120000002</v>
      </c>
      <c r="J94" s="874"/>
    </row>
    <row r="95" spans="1:10">
      <c r="A95" s="507" t="s">
        <v>1137</v>
      </c>
      <c r="B95" s="506">
        <v>2889.4649265600001</v>
      </c>
      <c r="C95" s="506">
        <v>854.25170603000004</v>
      </c>
      <c r="D95" s="506">
        <v>938.43352120999998</v>
      </c>
      <c r="E95" s="506">
        <v>323.33397021000002</v>
      </c>
      <c r="F95" s="506">
        <v>771.73046506000003</v>
      </c>
      <c r="G95" s="506">
        <v>0</v>
      </c>
      <c r="H95" s="506">
        <v>1.71526405</v>
      </c>
      <c r="J95" s="874"/>
    </row>
    <row r="96" spans="1:10">
      <c r="A96" s="507" t="s">
        <v>1136</v>
      </c>
      <c r="B96" s="506">
        <v>1920.2091850300001</v>
      </c>
      <c r="C96" s="506">
        <v>137.27057022</v>
      </c>
      <c r="D96" s="506">
        <v>1124.3448086799999</v>
      </c>
      <c r="E96" s="506">
        <v>371.34980534000005</v>
      </c>
      <c r="F96" s="506">
        <v>147.55891011000003</v>
      </c>
      <c r="G96" s="506">
        <v>85.715682669999993</v>
      </c>
      <c r="H96" s="506">
        <v>53.969408010000002</v>
      </c>
      <c r="J96" s="874"/>
    </row>
    <row r="97" spans="1:21">
      <c r="A97" s="507" t="s">
        <v>1135</v>
      </c>
      <c r="B97" s="506">
        <v>3411.9804021799996</v>
      </c>
      <c r="C97" s="506">
        <v>434.13112657000005</v>
      </c>
      <c r="D97" s="506">
        <v>106.00308745999999</v>
      </c>
      <c r="E97" s="506">
        <v>91.85706230000001</v>
      </c>
      <c r="F97" s="506">
        <v>2780.2016423499999</v>
      </c>
      <c r="G97" s="506">
        <v>-0.21251655999999999</v>
      </c>
      <c r="H97" s="506">
        <v>6.0000000000000008E-8</v>
      </c>
      <c r="J97" s="874"/>
    </row>
    <row r="98" spans="1:21">
      <c r="A98" s="886" t="s">
        <v>973</v>
      </c>
      <c r="B98" s="1496">
        <v>42841.19507948</v>
      </c>
      <c r="C98" s="1496">
        <v>10705.084194539999</v>
      </c>
      <c r="D98" s="1496">
        <v>8127.1148398200003</v>
      </c>
      <c r="E98" s="1496">
        <v>8267.6457694100009</v>
      </c>
      <c r="F98" s="1496">
        <v>15113.32614092</v>
      </c>
      <c r="G98" s="1496">
        <v>17.08206358</v>
      </c>
      <c r="H98" s="1496">
        <v>610.94207121000011</v>
      </c>
      <c r="J98" s="874"/>
    </row>
    <row r="99" spans="1:21">
      <c r="A99" s="507" t="s">
        <v>1134</v>
      </c>
      <c r="B99" s="492">
        <v>25553.84546182377</v>
      </c>
      <c r="C99" s="506">
        <v>7020.4037878494019</v>
      </c>
      <c r="D99" s="506">
        <v>3987.1492871299711</v>
      </c>
      <c r="E99" s="506">
        <v>6941.7424039391153</v>
      </c>
      <c r="F99" s="506">
        <v>6976.5258481152805</v>
      </c>
      <c r="G99" s="506">
        <v>17.08206358</v>
      </c>
      <c r="H99" s="506">
        <v>610.94207121000011</v>
      </c>
      <c r="J99" s="874"/>
    </row>
    <row r="100" spans="1:21">
      <c r="A100" s="507" t="s">
        <v>1133</v>
      </c>
      <c r="B100" s="492">
        <v>17287.349617656229</v>
      </c>
      <c r="C100" s="506">
        <v>3684.6804066905975</v>
      </c>
      <c r="D100" s="506">
        <v>4139.9655526900287</v>
      </c>
      <c r="E100" s="506">
        <v>1325.9033654708862</v>
      </c>
      <c r="F100" s="506">
        <v>8136.8002928047181</v>
      </c>
      <c r="G100" s="506">
        <v>0</v>
      </c>
      <c r="H100" s="506">
        <v>0</v>
      </c>
      <c r="J100" s="874"/>
    </row>
    <row r="101" spans="1:21">
      <c r="A101" s="507" t="s">
        <v>1132</v>
      </c>
      <c r="B101" s="506">
        <v>884.32154602000014</v>
      </c>
      <c r="C101" s="506">
        <v>638.9831882200001</v>
      </c>
      <c r="D101" s="1495">
        <v>109.77262854</v>
      </c>
      <c r="E101" s="506">
        <v>111.00831257</v>
      </c>
      <c r="F101" s="506">
        <v>24.593122810000004</v>
      </c>
      <c r="G101" s="1495">
        <v>0</v>
      </c>
      <c r="H101" s="1495">
        <v>-3.570611999999862E-2</v>
      </c>
      <c r="J101" s="874"/>
    </row>
    <row r="102" spans="1:21" ht="15" thickBot="1">
      <c r="B102" s="572"/>
      <c r="C102" s="492"/>
      <c r="D102" s="492"/>
      <c r="E102" s="492"/>
      <c r="F102" s="492"/>
      <c r="G102" s="492"/>
      <c r="H102" s="492"/>
      <c r="J102" s="874"/>
    </row>
    <row r="103" spans="1:21" ht="15" thickBot="1">
      <c r="A103" s="883" t="s">
        <v>306</v>
      </c>
      <c r="B103" s="508">
        <v>131431.12524751999</v>
      </c>
      <c r="C103" s="508">
        <v>34586.651979800001</v>
      </c>
      <c r="D103" s="508">
        <v>24609.731348469999</v>
      </c>
      <c r="E103" s="508">
        <v>26824.223125090004</v>
      </c>
      <c r="F103" s="508">
        <v>39176.30988737</v>
      </c>
      <c r="G103" s="508">
        <v>1390.953121</v>
      </c>
      <c r="H103" s="508">
        <v>4843.2557857899992</v>
      </c>
      <c r="J103" s="874"/>
      <c r="L103" s="874"/>
      <c r="M103" s="874"/>
      <c r="N103" s="874"/>
      <c r="O103" s="874"/>
      <c r="P103" s="874"/>
      <c r="Q103" s="874"/>
      <c r="R103" s="874"/>
      <c r="S103" s="874"/>
      <c r="T103" s="874"/>
      <c r="U103" s="874"/>
    </row>
    <row r="104" spans="1:21">
      <c r="A104" s="507" t="s">
        <v>549</v>
      </c>
      <c r="B104" s="506">
        <v>136208.37576982001</v>
      </c>
      <c r="C104" s="506">
        <v>33714.393512310002</v>
      </c>
      <c r="D104" s="506">
        <v>30189.301578070001</v>
      </c>
      <c r="E104" s="506">
        <v>28999.958329500001</v>
      </c>
      <c r="F104" s="506">
        <v>43304.722349939999</v>
      </c>
      <c r="G104" s="506">
        <v>0</v>
      </c>
      <c r="H104" s="506">
        <v>0</v>
      </c>
      <c r="J104" s="874"/>
      <c r="L104" s="874"/>
      <c r="M104" s="874"/>
      <c r="N104" s="874"/>
      <c r="O104" s="874"/>
      <c r="P104" s="874"/>
      <c r="Q104" s="874"/>
      <c r="R104" s="874"/>
      <c r="S104" s="874"/>
      <c r="T104" s="874"/>
      <c r="U104" s="874"/>
    </row>
    <row r="105" spans="1:21">
      <c r="A105" s="507" t="s">
        <v>548</v>
      </c>
      <c r="B105" s="506">
        <v>17423.71078162</v>
      </c>
      <c r="C105" s="506">
        <v>7651.0783016999994</v>
      </c>
      <c r="D105" s="506">
        <v>5462.1008416600007</v>
      </c>
      <c r="E105" s="506">
        <v>2201.0468734300002</v>
      </c>
      <c r="F105" s="506">
        <v>2109.4372748999999</v>
      </c>
      <c r="G105" s="506">
        <v>0</v>
      </c>
      <c r="H105" s="506">
        <v>4.748993E-2</v>
      </c>
      <c r="J105" s="874"/>
      <c r="L105" s="874"/>
      <c r="M105" s="874"/>
      <c r="N105" s="874"/>
      <c r="O105" s="874"/>
      <c r="P105" s="874"/>
      <c r="Q105" s="874"/>
      <c r="R105" s="874"/>
      <c r="S105" s="874"/>
      <c r="T105" s="874"/>
      <c r="U105" s="874"/>
    </row>
    <row r="106" spans="1:21" ht="15" thickBot="1">
      <c r="A106" s="885" t="s">
        <v>1354</v>
      </c>
      <c r="B106" s="509">
        <v>6689.5057701899987</v>
      </c>
      <c r="C106" s="509">
        <v>1052.2274529299975</v>
      </c>
      <c r="D106" s="509">
        <v>3046.3785119899994</v>
      </c>
      <c r="E106" s="509">
        <v>464.05225927000083</v>
      </c>
      <c r="F106" s="509">
        <v>2126.8475460000004</v>
      </c>
      <c r="G106" s="509">
        <v>0</v>
      </c>
      <c r="H106" s="509">
        <v>0</v>
      </c>
      <c r="J106" s="874"/>
      <c r="L106" s="874"/>
      <c r="M106" s="874"/>
      <c r="N106" s="874"/>
      <c r="O106" s="874"/>
      <c r="P106" s="874"/>
      <c r="Q106" s="874"/>
      <c r="R106" s="874"/>
      <c r="S106" s="874"/>
      <c r="T106" s="874"/>
      <c r="U106" s="874"/>
    </row>
    <row r="107" spans="1:21" ht="15" thickBot="1">
      <c r="A107" s="884" t="s">
        <v>305</v>
      </c>
      <c r="B107" s="505">
        <v>160321.59232163001</v>
      </c>
      <c r="C107" s="505">
        <v>42417.699266939999</v>
      </c>
      <c r="D107" s="505">
        <v>38697.780931720001</v>
      </c>
      <c r="E107" s="505">
        <v>31665.057462200002</v>
      </c>
      <c r="F107" s="505">
        <v>47541.007170839999</v>
      </c>
      <c r="G107" s="505">
        <v>0</v>
      </c>
      <c r="H107" s="505">
        <v>4.748993E-2</v>
      </c>
      <c r="J107" s="874"/>
      <c r="L107" s="874"/>
      <c r="M107" s="874"/>
      <c r="N107" s="874"/>
      <c r="O107" s="874"/>
      <c r="P107" s="874"/>
      <c r="Q107" s="874"/>
      <c r="R107" s="874"/>
      <c r="S107" s="874"/>
      <c r="T107" s="874"/>
      <c r="U107" s="874"/>
    </row>
    <row r="108" spans="1:21" ht="15" thickBot="1">
      <c r="A108" s="883" t="s">
        <v>299</v>
      </c>
      <c r="B108" s="508">
        <v>3350.5103244000002</v>
      </c>
      <c r="C108" s="508">
        <v>972.15271490999999</v>
      </c>
      <c r="D108" s="508">
        <v>1307.71976197</v>
      </c>
      <c r="E108" s="508">
        <v>17.751123870000001</v>
      </c>
      <c r="F108" s="508">
        <v>1052.88672365</v>
      </c>
      <c r="G108" s="508">
        <v>0</v>
      </c>
      <c r="H108" s="508">
        <v>0</v>
      </c>
      <c r="J108" s="874"/>
      <c r="L108" s="874"/>
      <c r="M108" s="874"/>
      <c r="N108" s="874"/>
      <c r="O108" s="874"/>
      <c r="P108" s="874"/>
      <c r="Q108" s="874"/>
      <c r="R108" s="874"/>
      <c r="S108" s="874"/>
      <c r="T108" s="874"/>
      <c r="U108" s="874"/>
    </row>
    <row r="109" spans="1:21" ht="15" thickBot="1">
      <c r="A109" s="883" t="s">
        <v>621</v>
      </c>
      <c r="B109" s="508">
        <v>28925.086519689994</v>
      </c>
      <c r="C109" s="508">
        <v>0</v>
      </c>
      <c r="D109" s="508">
        <v>28925.086519689994</v>
      </c>
      <c r="E109" s="508">
        <v>0</v>
      </c>
      <c r="F109" s="508">
        <v>0</v>
      </c>
      <c r="G109" s="508">
        <v>0</v>
      </c>
      <c r="H109" s="508">
        <v>0</v>
      </c>
      <c r="J109" s="874"/>
      <c r="L109" s="874"/>
      <c r="M109" s="874"/>
      <c r="N109" s="874"/>
      <c r="O109" s="874"/>
      <c r="P109" s="874"/>
      <c r="Q109" s="874"/>
      <c r="R109" s="874"/>
      <c r="S109" s="874"/>
      <c r="T109" s="874"/>
      <c r="U109" s="874"/>
    </row>
    <row r="110" spans="1:21" ht="15" thickBot="1">
      <c r="A110" s="884" t="s">
        <v>304</v>
      </c>
      <c r="B110" s="505">
        <v>324028.31441324</v>
      </c>
      <c r="C110" s="505">
        <v>77976.50396165</v>
      </c>
      <c r="D110" s="505">
        <v>93540.318561849999</v>
      </c>
      <c r="E110" s="505">
        <v>58507.031711160009</v>
      </c>
      <c r="F110" s="505">
        <v>87770.203781859993</v>
      </c>
      <c r="G110" s="505">
        <v>1390.953121</v>
      </c>
      <c r="H110" s="505">
        <v>4843.303275719999</v>
      </c>
      <c r="J110" s="874"/>
      <c r="L110" s="874"/>
      <c r="M110" s="874"/>
      <c r="N110" s="874"/>
      <c r="O110" s="874"/>
      <c r="P110" s="874"/>
      <c r="Q110" s="874"/>
      <c r="R110" s="874"/>
      <c r="S110" s="874"/>
      <c r="T110" s="874"/>
      <c r="U110" s="874"/>
    </row>
    <row r="111" spans="1:21" ht="15" thickBot="1">
      <c r="A111" s="883" t="s">
        <v>1353</v>
      </c>
      <c r="B111" s="508">
        <v>87309.775078489998</v>
      </c>
      <c r="C111" s="508">
        <v>54045.089343059997</v>
      </c>
      <c r="D111" s="508">
        <v>28925.086519689994</v>
      </c>
      <c r="E111" s="508">
        <v>5.2857322500000006</v>
      </c>
      <c r="F111" s="508">
        <v>4334.3134834900002</v>
      </c>
      <c r="G111" s="508">
        <v>0</v>
      </c>
      <c r="H111" s="508">
        <v>0</v>
      </c>
      <c r="J111" s="874"/>
      <c r="L111" s="874"/>
      <c r="M111" s="874"/>
      <c r="N111" s="874"/>
      <c r="O111" s="874"/>
      <c r="P111" s="874"/>
      <c r="Q111" s="874"/>
      <c r="R111" s="874"/>
      <c r="S111" s="874"/>
      <c r="T111" s="874"/>
      <c r="U111" s="874"/>
    </row>
    <row r="112" spans="1:21" ht="31.8">
      <c r="A112" s="1895" t="s">
        <v>1588</v>
      </c>
      <c r="B112" s="506"/>
      <c r="C112" s="506"/>
      <c r="D112" s="506"/>
      <c r="E112" s="506"/>
      <c r="F112" s="506"/>
      <c r="G112" s="506"/>
      <c r="H112" s="506"/>
    </row>
    <row r="113" spans="1:8">
      <c r="A113" s="497"/>
      <c r="B113" s="506"/>
      <c r="C113" s="506"/>
      <c r="D113" s="506"/>
      <c r="E113" s="506"/>
      <c r="F113" s="506"/>
      <c r="G113" s="506"/>
      <c r="H113" s="506"/>
    </row>
    <row r="114" spans="1:8">
      <c r="B114" s="506"/>
      <c r="C114" s="1494"/>
      <c r="D114" s="506"/>
      <c r="E114" s="506"/>
      <c r="F114" s="507"/>
      <c r="G114" s="492"/>
      <c r="H114" s="492"/>
    </row>
    <row r="115" spans="1:8">
      <c r="B115" s="492"/>
      <c r="C115" s="492"/>
      <c r="D115" s="492"/>
      <c r="E115" s="492"/>
      <c r="F115" s="492"/>
      <c r="G115" s="492"/>
      <c r="H115" s="492"/>
    </row>
  </sheetData>
  <printOptions horizontalCentered="1"/>
  <pageMargins left="0.70866141732283472" right="0.70866141732283472" top="0.74803149606299213" bottom="0.74803149606299213" header="0.31496062992125984" footer="0.31496062992125984"/>
  <pageSetup paperSize="9" scale="75" fitToWidth="0" fitToHeight="0" orientation="portrait" r:id="rId1"/>
  <rowBreaks count="1" manualBreakCount="1">
    <brk id="58" max="16383" man="1"/>
  </rowBreaks>
  <customProperties>
    <customPr name="_pios_id" r:id="rId2"/>
  </customPropertie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6B0FB6-2306-4588-A6ED-783B4FA86DCE}">
  <dimension ref="A1:X111"/>
  <sheetViews>
    <sheetView view="pageBreakPreview" topLeftCell="A130" zoomScale="85" zoomScaleNormal="100" zoomScaleSheetLayoutView="85" workbookViewId="0">
      <selection activeCell="A113" sqref="A113"/>
    </sheetView>
  </sheetViews>
  <sheetFormatPr defaultColWidth="9.109375" defaultRowHeight="13.8"/>
  <cols>
    <col min="1" max="1" width="28.6640625" style="492" customWidth="1"/>
    <col min="2" max="3" width="10.6640625" style="492" customWidth="1"/>
    <col min="4" max="4" width="8.6640625" style="492" customWidth="1"/>
    <col min="5" max="5" width="9.6640625" style="492" customWidth="1"/>
    <col min="6" max="6" width="9" style="492" customWidth="1"/>
    <col min="7" max="7" width="9.6640625" style="492" customWidth="1"/>
    <col min="8" max="8" width="9.33203125" style="492" customWidth="1"/>
    <col min="9" max="10" width="9.109375" style="492" customWidth="1"/>
    <col min="11" max="11" width="16.5546875" style="492" customWidth="1"/>
    <col min="12" max="13" width="8.44140625" style="1506" customWidth="1"/>
    <col min="14" max="14" width="8.44140625" style="1507" customWidth="1"/>
    <col min="15" max="15" width="8.44140625" style="1506" customWidth="1"/>
    <col min="16" max="16384" width="9.109375" style="1506"/>
  </cols>
  <sheetData>
    <row r="1" spans="1:14" ht="12.75" customHeight="1">
      <c r="A1" s="1896" t="s">
        <v>1589</v>
      </c>
      <c r="B1" s="1523"/>
      <c r="C1" s="1523"/>
      <c r="K1" s="1521"/>
    </row>
    <row r="2" spans="1:14" ht="11.25" customHeight="1">
      <c r="B2" s="507"/>
      <c r="C2" s="1494"/>
      <c r="D2" s="1522"/>
      <c r="E2" s="1494"/>
      <c r="K2" s="1521"/>
    </row>
    <row r="3" spans="1:14" ht="13.8" customHeight="1">
      <c r="A3" s="881"/>
      <c r="B3" s="1494" t="s">
        <v>312</v>
      </c>
      <c r="C3" s="1515" t="s">
        <v>1365</v>
      </c>
      <c r="D3" s="2031" t="s">
        <v>1364</v>
      </c>
      <c r="E3" s="1515" t="s">
        <v>311</v>
      </c>
      <c r="F3" s="1494"/>
      <c r="G3" s="2031" t="s">
        <v>1363</v>
      </c>
      <c r="H3" s="2031" t="s">
        <v>1362</v>
      </c>
      <c r="I3" s="2031" t="s">
        <v>1361</v>
      </c>
      <c r="J3" s="1514" t="s">
        <v>1360</v>
      </c>
      <c r="K3" s="2034" t="s">
        <v>1591</v>
      </c>
      <c r="N3" s="1520"/>
    </row>
    <row r="4" spans="1:14" ht="20.399999999999999" customHeight="1" thickBot="1">
      <c r="A4" s="1513" t="s">
        <v>122</v>
      </c>
      <c r="B4" s="1512" t="s">
        <v>309</v>
      </c>
      <c r="C4" s="1511" t="s">
        <v>308</v>
      </c>
      <c r="D4" s="2032"/>
      <c r="E4" s="1898" t="s">
        <v>1590</v>
      </c>
      <c r="F4" s="1512" t="s">
        <v>310</v>
      </c>
      <c r="G4" s="2033" t="s">
        <v>1359</v>
      </c>
      <c r="H4" s="2033"/>
      <c r="I4" s="2033"/>
      <c r="J4" s="1511" t="s">
        <v>1358</v>
      </c>
      <c r="K4" s="2035"/>
    </row>
    <row r="5" spans="1:14" ht="12.75" customHeight="1">
      <c r="A5" s="886" t="s">
        <v>972</v>
      </c>
      <c r="B5" s="1496">
        <v>81.032819939999996</v>
      </c>
      <c r="C5" s="1496">
        <v>191.65032991882768</v>
      </c>
      <c r="D5" s="1496">
        <v>147.41240992000002</v>
      </c>
      <c r="E5" s="1496">
        <v>86.442178427447345</v>
      </c>
      <c r="F5" s="1496">
        <v>140.65774716999999</v>
      </c>
      <c r="G5" s="1496">
        <v>35.454739140000001</v>
      </c>
      <c r="H5" s="1496">
        <v>26.895870159999998</v>
      </c>
      <c r="I5" s="1496">
        <v>78.307137869999991</v>
      </c>
      <c r="J5" s="1496">
        <v>56.597050513598532</v>
      </c>
      <c r="K5" s="1496">
        <v>16912.638757119999</v>
      </c>
      <c r="N5" s="1518"/>
    </row>
    <row r="6" spans="1:14" ht="12.75" customHeight="1">
      <c r="A6" s="886" t="s">
        <v>1169</v>
      </c>
      <c r="B6" s="1496">
        <v>5.6615651700000003</v>
      </c>
      <c r="C6" s="1496">
        <v>31.539826497844903</v>
      </c>
      <c r="D6" s="1496">
        <v>472.76484359000005</v>
      </c>
      <c r="E6" s="1496">
        <v>646.11929361451257</v>
      </c>
      <c r="F6" s="1496">
        <v>136.77911455999998</v>
      </c>
      <c r="G6" s="1496">
        <v>11.079115589999986</v>
      </c>
      <c r="H6" s="1496">
        <v>16.988415639999999</v>
      </c>
      <c r="I6" s="1496">
        <v>108.71158333</v>
      </c>
      <c r="J6" s="1496">
        <v>50.316436948907082</v>
      </c>
      <c r="K6" s="1496">
        <v>7180.2109252400005</v>
      </c>
      <c r="N6" s="1518"/>
    </row>
    <row r="7" spans="1:14" ht="12.75" customHeight="1">
      <c r="A7" s="507" t="s">
        <v>1168</v>
      </c>
      <c r="B7" s="506">
        <v>1.4446662400000001</v>
      </c>
      <c r="C7" s="506">
        <v>16.097870417070951</v>
      </c>
      <c r="D7" s="506">
        <v>114.9824842</v>
      </c>
      <c r="E7" s="506">
        <v>317.09947001092405</v>
      </c>
      <c r="F7" s="506">
        <v>36.362182169999997</v>
      </c>
      <c r="G7" s="506">
        <v>4.0922570799999995</v>
      </c>
      <c r="H7" s="506">
        <v>8.3829859599999992</v>
      </c>
      <c r="I7" s="506">
        <v>23.886939129999998</v>
      </c>
      <c r="J7" s="506">
        <v>49.466141627320987</v>
      </c>
      <c r="K7" s="506">
        <v>3589.7077130600005</v>
      </c>
      <c r="N7" s="1518"/>
    </row>
    <row r="8" spans="1:14" ht="12.75" customHeight="1">
      <c r="A8" s="507" t="s">
        <v>1167</v>
      </c>
      <c r="B8" s="506">
        <v>1.0677683600000001</v>
      </c>
      <c r="C8" s="506">
        <v>17.711851908197019</v>
      </c>
      <c r="D8" s="506">
        <v>353.21129324999998</v>
      </c>
      <c r="E8" s="506">
        <v>1408.5440831116105</v>
      </c>
      <c r="F8" s="506">
        <v>96.21277262000001</v>
      </c>
      <c r="G8" s="506">
        <v>4.9317423200000032</v>
      </c>
      <c r="H8" s="506">
        <v>8.0041678899999997</v>
      </c>
      <c r="I8" s="506">
        <v>83.276862410000007</v>
      </c>
      <c r="J8" s="506">
        <v>50.988719439725394</v>
      </c>
      <c r="K8" s="506">
        <v>2411.4211558099996</v>
      </c>
      <c r="N8" s="1518"/>
    </row>
    <row r="9" spans="1:14" ht="12.75" customHeight="1">
      <c r="A9" s="507" t="s">
        <v>1166</v>
      </c>
      <c r="B9" s="506">
        <v>3.1491305699999996</v>
      </c>
      <c r="C9" s="506">
        <v>106.8332963931322</v>
      </c>
      <c r="D9" s="506">
        <v>4.5710661400000001</v>
      </c>
      <c r="E9" s="1897">
        <v>38.630266098351797</v>
      </c>
      <c r="F9" s="506">
        <v>4.2041597700000004</v>
      </c>
      <c r="G9" s="506">
        <v>2.0551161900000001</v>
      </c>
      <c r="H9" s="506">
        <v>0.60126179000000002</v>
      </c>
      <c r="I9" s="506">
        <v>1.5477817899999999</v>
      </c>
      <c r="J9" s="506">
        <v>34.842355934111339</v>
      </c>
      <c r="K9" s="506">
        <v>1179.0820563699997</v>
      </c>
      <c r="N9" s="1518"/>
    </row>
    <row r="10" spans="1:14" ht="12.75" customHeight="1">
      <c r="A10" s="886" t="s">
        <v>1165</v>
      </c>
      <c r="B10" s="1496">
        <v>84.525189370000007</v>
      </c>
      <c r="C10" s="1496">
        <v>921.94496008157591</v>
      </c>
      <c r="D10" s="1496">
        <v>744.26472438999997</v>
      </c>
      <c r="E10" s="1496">
        <v>1828.8288093523672</v>
      </c>
      <c r="F10" s="1496">
        <v>402.36955451</v>
      </c>
      <c r="G10" s="1496">
        <v>6.2680256299999995</v>
      </c>
      <c r="H10" s="1496">
        <v>3.6261919100000002</v>
      </c>
      <c r="I10" s="1496">
        <v>392.47533697</v>
      </c>
      <c r="J10" s="1496">
        <v>53.163527732810834</v>
      </c>
      <c r="K10" s="1496">
        <v>3667.2553364800006</v>
      </c>
      <c r="N10" s="1518"/>
    </row>
    <row r="11" spans="1:14" ht="12.75" customHeight="1">
      <c r="A11" s="507" t="s">
        <v>1164</v>
      </c>
      <c r="B11" s="506">
        <v>5.1082487800000003</v>
      </c>
      <c r="C11" s="506">
        <v>113.32151353050197</v>
      </c>
      <c r="D11" s="506">
        <v>39.186719569999994</v>
      </c>
      <c r="E11" s="506">
        <v>214.50998460547012</v>
      </c>
      <c r="F11" s="506">
        <v>23.70227513</v>
      </c>
      <c r="G11" s="506">
        <v>4.6395929899999988</v>
      </c>
      <c r="H11" s="506">
        <v>3.01823416</v>
      </c>
      <c r="I11" s="506">
        <v>16.044447980000001</v>
      </c>
      <c r="J11" s="506">
        <v>48.236621595390218</v>
      </c>
      <c r="K11" s="506">
        <v>1803.0993836399998</v>
      </c>
      <c r="N11" s="1518"/>
    </row>
    <row r="12" spans="1:14" ht="12.75" customHeight="1">
      <c r="A12" s="507" t="s">
        <v>1163</v>
      </c>
      <c r="B12" s="506">
        <v>0.81970947999999999</v>
      </c>
      <c r="C12" s="506">
        <v>113.90405509649759</v>
      </c>
      <c r="D12" s="506">
        <v>8.0420558500000006</v>
      </c>
      <c r="E12" s="506">
        <v>275.99558593310525</v>
      </c>
      <c r="F12" s="506">
        <v>3.5238648499999998</v>
      </c>
      <c r="G12" s="506">
        <v>0.35958483999999979</v>
      </c>
      <c r="H12" s="506">
        <v>0.54552725000000002</v>
      </c>
      <c r="I12" s="506">
        <v>2.61875276</v>
      </c>
      <c r="J12" s="506">
        <v>32.966004500018833</v>
      </c>
      <c r="K12" s="506">
        <v>287.85963039000006</v>
      </c>
      <c r="N12" s="1518"/>
    </row>
    <row r="13" spans="1:14" ht="12.75" customHeight="1">
      <c r="A13" s="490" t="s">
        <v>1162</v>
      </c>
      <c r="B13" s="506">
        <v>78.597231110000024</v>
      </c>
      <c r="C13" s="506">
        <v>1994.4785759022318</v>
      </c>
      <c r="D13" s="506">
        <v>697.03594896999994</v>
      </c>
      <c r="E13" s="506">
        <v>3571.9060945674687</v>
      </c>
      <c r="F13" s="506">
        <v>375.14341453000003</v>
      </c>
      <c r="G13" s="506">
        <v>1.2688478000000081</v>
      </c>
      <c r="H13" s="506">
        <v>6.24305E-2</v>
      </c>
      <c r="I13" s="506">
        <v>373.81213623000002</v>
      </c>
      <c r="J13" s="506">
        <v>53.628817392040794</v>
      </c>
      <c r="K13" s="506">
        <v>1576.2963224499999</v>
      </c>
      <c r="N13" s="1518"/>
    </row>
    <row r="14" spans="1:14" ht="12.75" customHeight="1">
      <c r="A14" s="1497" t="s">
        <v>1161</v>
      </c>
      <c r="B14" s="1496">
        <v>11.979484169999997</v>
      </c>
      <c r="C14" s="1496">
        <v>136.47825404506617</v>
      </c>
      <c r="D14" s="1496">
        <v>35.440361359999997</v>
      </c>
      <c r="E14" s="1496">
        <v>99.97792270188576</v>
      </c>
      <c r="F14" s="1496">
        <v>33.787838620000002</v>
      </c>
      <c r="G14" s="1496">
        <v>6.4296428500000005</v>
      </c>
      <c r="H14" s="1496">
        <v>13.888531440000001</v>
      </c>
      <c r="I14" s="1496">
        <v>13.469664329999999</v>
      </c>
      <c r="J14" s="1496">
        <v>45.022508390782747</v>
      </c>
      <c r="K14" s="1496">
        <v>3511.0308975799999</v>
      </c>
      <c r="N14" s="1518"/>
    </row>
    <row r="15" spans="1:14" ht="12.75" customHeight="1">
      <c r="A15" s="507" t="s">
        <v>1160</v>
      </c>
      <c r="B15" s="506">
        <v>1.4248981399999994</v>
      </c>
      <c r="C15" s="506">
        <v>53.24990186863927</v>
      </c>
      <c r="D15" s="506">
        <v>18.880477399999997</v>
      </c>
      <c r="E15" s="506">
        <v>173.96150880886253</v>
      </c>
      <c r="F15" s="506">
        <v>14.977003710000002</v>
      </c>
      <c r="G15" s="506">
        <v>2.4640840400000013</v>
      </c>
      <c r="H15" s="506">
        <v>4.8237956100000003</v>
      </c>
      <c r="I15" s="506">
        <v>7.6891240600000001</v>
      </c>
      <c r="J15" s="506">
        <v>41.227965603751741</v>
      </c>
      <c r="K15" s="506">
        <v>1070.34799314</v>
      </c>
      <c r="N15" s="1518"/>
    </row>
    <row r="16" spans="1:14" ht="12.75" customHeight="1">
      <c r="A16" s="507" t="s">
        <v>1159</v>
      </c>
      <c r="B16" s="506">
        <v>1.5864883999999997</v>
      </c>
      <c r="C16" s="506">
        <v>160.79240450226487</v>
      </c>
      <c r="D16" s="506">
        <v>6.7497726900000004</v>
      </c>
      <c r="E16" s="506">
        <v>168.67693393120081</v>
      </c>
      <c r="F16" s="506">
        <v>5.4922944999999999</v>
      </c>
      <c r="G16" s="506">
        <v>0.70370646999999997</v>
      </c>
      <c r="H16" s="506">
        <v>1.6776588099999998</v>
      </c>
      <c r="I16" s="506">
        <v>3.1109292200000001</v>
      </c>
      <c r="J16" s="506">
        <v>70.560854839414873</v>
      </c>
      <c r="K16" s="506">
        <v>394.66749811000005</v>
      </c>
      <c r="N16" s="1518"/>
    </row>
    <row r="17" spans="1:14" ht="12.75" customHeight="1">
      <c r="A17" s="507" t="s">
        <v>1158</v>
      </c>
      <c r="B17" s="506">
        <v>8.9680976300000008</v>
      </c>
      <c r="C17" s="506">
        <v>175.32805671461389</v>
      </c>
      <c r="D17" s="506">
        <v>9.8101112700000002</v>
      </c>
      <c r="E17" s="506">
        <v>47.637301786481785</v>
      </c>
      <c r="F17" s="506">
        <v>13.318540409999999</v>
      </c>
      <c r="G17" s="506">
        <v>3.261852339999999</v>
      </c>
      <c r="H17" s="506">
        <v>7.3870770199999995</v>
      </c>
      <c r="I17" s="506">
        <v>2.6696110499999999</v>
      </c>
      <c r="J17" s="506">
        <v>38.924123966103011</v>
      </c>
      <c r="K17" s="506">
        <v>2046.0154063300001</v>
      </c>
      <c r="N17" s="1518"/>
    </row>
    <row r="18" spans="1:14" ht="12.75" customHeight="1">
      <c r="A18" s="886" t="s">
        <v>1157</v>
      </c>
      <c r="B18" s="1496">
        <v>55.777414700000008</v>
      </c>
      <c r="C18" s="1496">
        <v>256.25251122059944</v>
      </c>
      <c r="D18" s="1496">
        <v>240.77842885999996</v>
      </c>
      <c r="E18" s="1496">
        <v>270.46880580565755</v>
      </c>
      <c r="F18" s="1496">
        <v>195.62936250999999</v>
      </c>
      <c r="G18" s="1496">
        <v>16.183900630000004</v>
      </c>
      <c r="H18" s="1496">
        <v>49.795553480000002</v>
      </c>
      <c r="I18" s="1496">
        <v>129.64990839999999</v>
      </c>
      <c r="J18" s="1496">
        <v>56.729084006680189</v>
      </c>
      <c r="K18" s="1496">
        <v>8706.6330681899999</v>
      </c>
      <c r="N18" s="1518"/>
    </row>
    <row r="19" spans="1:14" ht="12.75" customHeight="1">
      <c r="A19" s="507" t="s">
        <v>1156</v>
      </c>
      <c r="B19" s="506">
        <v>20.094811320000002</v>
      </c>
      <c r="C19" s="506">
        <v>516.80864336331877</v>
      </c>
      <c r="D19" s="506">
        <v>67.723465629999993</v>
      </c>
      <c r="E19" s="506">
        <v>421.50836757125853</v>
      </c>
      <c r="F19" s="506">
        <v>51.39332581</v>
      </c>
      <c r="G19" s="506">
        <v>2.5396562000000031</v>
      </c>
      <c r="H19" s="506">
        <v>9.7357109699999995</v>
      </c>
      <c r="I19" s="506">
        <v>39.117958639999998</v>
      </c>
      <c r="J19" s="506">
        <v>58.13805900323942</v>
      </c>
      <c r="K19" s="506">
        <v>1555.2999415199999</v>
      </c>
      <c r="N19" s="1518"/>
    </row>
    <row r="20" spans="1:14" ht="12.75" customHeight="1">
      <c r="A20" s="490" t="s">
        <v>1155</v>
      </c>
      <c r="B20" s="506">
        <v>5.7140375399999996</v>
      </c>
      <c r="C20" s="506">
        <v>150.19146027033523</v>
      </c>
      <c r="D20" s="506">
        <v>34.700149240000002</v>
      </c>
      <c r="E20" s="506">
        <v>224.52734526151497</v>
      </c>
      <c r="F20" s="506">
        <v>23.67450178</v>
      </c>
      <c r="G20" s="506">
        <v>2.2750190300000033</v>
      </c>
      <c r="H20" s="506">
        <v>3.0610996199999998</v>
      </c>
      <c r="I20" s="506">
        <v>18.338383129999997</v>
      </c>
      <c r="J20" s="506">
        <v>54.559732423478948</v>
      </c>
      <c r="K20" s="506">
        <v>1521.80091457</v>
      </c>
      <c r="N20" s="1518"/>
    </row>
    <row r="21" spans="1:14" ht="12.75" customHeight="1">
      <c r="A21" s="507" t="s">
        <v>1154</v>
      </c>
      <c r="B21" s="506">
        <v>13.99636332</v>
      </c>
      <c r="C21" s="506">
        <v>174.88722414031645</v>
      </c>
      <c r="D21" s="506">
        <v>110.02357120000001</v>
      </c>
      <c r="E21" s="506">
        <v>334.65361098558549</v>
      </c>
      <c r="F21" s="506">
        <v>86.453424470000002</v>
      </c>
      <c r="G21" s="506">
        <v>7.5936365000000023</v>
      </c>
      <c r="H21" s="506">
        <v>25.079019789999997</v>
      </c>
      <c r="I21" s="506">
        <v>53.780768180000003</v>
      </c>
      <c r="J21" s="506">
        <v>53.264926898391053</v>
      </c>
      <c r="K21" s="506">
        <v>3201.2317397799998</v>
      </c>
      <c r="N21" s="1518"/>
    </row>
    <row r="22" spans="1:14" ht="12.75" customHeight="1">
      <c r="A22" s="507" t="s">
        <v>1153</v>
      </c>
      <c r="B22" s="506">
        <v>0.87901239999999992</v>
      </c>
      <c r="C22" s="506">
        <v>106.96799962534396</v>
      </c>
      <c r="D22" s="506">
        <v>3.17162444</v>
      </c>
      <c r="E22" s="506">
        <v>95.663864228651036</v>
      </c>
      <c r="F22" s="506">
        <v>2.83732849</v>
      </c>
      <c r="G22" s="506">
        <v>0.24306926000000018</v>
      </c>
      <c r="H22" s="506">
        <v>0.51700980000000007</v>
      </c>
      <c r="I22" s="506">
        <v>2.0772494299999997</v>
      </c>
      <c r="J22" s="506">
        <v>65.494810917776874</v>
      </c>
      <c r="K22" s="506">
        <v>328.70107063</v>
      </c>
      <c r="N22" s="1518"/>
    </row>
    <row r="23" spans="1:14" ht="12.75" customHeight="1">
      <c r="A23" s="507" t="s">
        <v>1152</v>
      </c>
      <c r="B23" s="506">
        <v>14.512632250000001</v>
      </c>
      <c r="C23" s="506">
        <v>484.22250309173148</v>
      </c>
      <c r="D23" s="506">
        <v>24.596373820000004</v>
      </c>
      <c r="E23" s="506">
        <v>201.37726415631798</v>
      </c>
      <c r="F23" s="506">
        <v>22.567718099999997</v>
      </c>
      <c r="G23" s="506">
        <v>2.1054657099999972</v>
      </c>
      <c r="H23" s="506">
        <v>4.5156070499999998</v>
      </c>
      <c r="I23" s="506">
        <v>15.94664534</v>
      </c>
      <c r="J23" s="506">
        <v>69.506282633997941</v>
      </c>
      <c r="K23" s="506">
        <v>1198.8399677699999</v>
      </c>
      <c r="N23" s="1518"/>
    </row>
    <row r="24" spans="1:14" ht="12.75" customHeight="1">
      <c r="A24" s="507" t="s">
        <v>1151</v>
      </c>
      <c r="B24" s="506">
        <v>0.58055787000000003</v>
      </c>
      <c r="C24" s="506">
        <v>25.780817747241567</v>
      </c>
      <c r="D24" s="506">
        <v>0.56324452999999997</v>
      </c>
      <c r="E24" s="506">
        <v>6.1931583916311137</v>
      </c>
      <c r="F24" s="506">
        <v>8.7030638600000003</v>
      </c>
      <c r="G24" s="506">
        <v>1.4270539300000005</v>
      </c>
      <c r="H24" s="506">
        <v>6.8871062499999995</v>
      </c>
      <c r="I24" s="506">
        <v>0.38890368000000003</v>
      </c>
      <c r="J24" s="506">
        <v>69.047040723147362</v>
      </c>
      <c r="K24" s="506">
        <v>900.75943391999999</v>
      </c>
      <c r="N24" s="1518"/>
    </row>
    <row r="25" spans="1:14" ht="12.75" customHeight="1">
      <c r="A25" s="886" t="s">
        <v>1150</v>
      </c>
      <c r="B25" s="1496">
        <v>148.05970538</v>
      </c>
      <c r="C25" s="1496">
        <v>179.62862443131255</v>
      </c>
      <c r="D25" s="1496">
        <v>783.70964547000005</v>
      </c>
      <c r="E25" s="1496">
        <v>233.89522074480132</v>
      </c>
      <c r="F25" s="1496">
        <v>536.68796655999995</v>
      </c>
      <c r="G25" s="1496">
        <v>71.240232029999973</v>
      </c>
      <c r="H25" s="1496">
        <v>116.66489428999999</v>
      </c>
      <c r="I25" s="1496">
        <v>348.78284023999998</v>
      </c>
      <c r="J25" s="1496">
        <v>47.037637366697069</v>
      </c>
      <c r="K25" s="1496">
        <v>32970.180749029998</v>
      </c>
      <c r="N25" s="1518"/>
    </row>
    <row r="26" spans="1:14" ht="12.75" customHeight="1">
      <c r="A26" s="507" t="s">
        <v>1149</v>
      </c>
      <c r="B26" s="506">
        <v>5.48991601</v>
      </c>
      <c r="C26" s="506">
        <v>107.85597219373878</v>
      </c>
      <c r="D26" s="506">
        <v>119.61981916000001</v>
      </c>
      <c r="E26" s="506">
        <v>563.43161023869595</v>
      </c>
      <c r="F26" s="506">
        <v>87.040922069999993</v>
      </c>
      <c r="G26" s="506">
        <v>3.8280652299999911</v>
      </c>
      <c r="H26" s="506">
        <v>9.4938910799999991</v>
      </c>
      <c r="I26" s="506">
        <v>73.718965760000003</v>
      </c>
      <c r="J26" s="506">
        <v>65.340105736849168</v>
      </c>
      <c r="K26" s="506">
        <v>2036.01744005</v>
      </c>
      <c r="N26" s="1518"/>
    </row>
    <row r="27" spans="1:14" ht="12.75" customHeight="1">
      <c r="A27" s="507" t="s">
        <v>1148</v>
      </c>
      <c r="B27" s="506">
        <v>19.704432390000001</v>
      </c>
      <c r="C27" s="506">
        <v>210.3344513150262</v>
      </c>
      <c r="D27" s="506">
        <v>118.82369462000001</v>
      </c>
      <c r="E27" s="506">
        <v>310.70699859016793</v>
      </c>
      <c r="F27" s="506">
        <v>77.043311520000003</v>
      </c>
      <c r="G27" s="506">
        <v>6.7582658300000098</v>
      </c>
      <c r="H27" s="506">
        <v>15.352142629999999</v>
      </c>
      <c r="I27" s="506">
        <v>54.932903059999994</v>
      </c>
      <c r="J27" s="506">
        <v>47.313543743748035</v>
      </c>
      <c r="K27" s="506">
        <v>3747.2572404200005</v>
      </c>
      <c r="N27" s="1518"/>
    </row>
    <row r="28" spans="1:14" ht="12.75" customHeight="1">
      <c r="A28" s="507" t="s">
        <v>1147</v>
      </c>
      <c r="B28" s="506">
        <v>59.199808390000008</v>
      </c>
      <c r="C28" s="506">
        <v>204.78489203653777</v>
      </c>
      <c r="D28" s="506">
        <v>255.66594255000001</v>
      </c>
      <c r="E28" s="506">
        <v>218.67836215569866</v>
      </c>
      <c r="F28" s="506">
        <v>128.09914036999999</v>
      </c>
      <c r="G28" s="506">
        <v>25.562991089999983</v>
      </c>
      <c r="H28" s="506">
        <v>30.474463679999999</v>
      </c>
      <c r="I28" s="506">
        <v>72.061685600000004</v>
      </c>
      <c r="J28" s="506">
        <v>29.761097232548778</v>
      </c>
      <c r="K28" s="506">
        <v>11563.31559448</v>
      </c>
      <c r="N28" s="1518"/>
    </row>
    <row r="29" spans="1:14" ht="12.75" customHeight="1">
      <c r="A29" s="507" t="s">
        <v>1146</v>
      </c>
      <c r="B29" s="506">
        <v>28.065246230000003</v>
      </c>
      <c r="C29" s="506">
        <v>177.85379977069175</v>
      </c>
      <c r="D29" s="506">
        <v>124.14710866999999</v>
      </c>
      <c r="E29" s="506">
        <v>193.15076765666598</v>
      </c>
      <c r="F29" s="506">
        <v>115.49041875</v>
      </c>
      <c r="G29" s="506">
        <v>17.642373240000005</v>
      </c>
      <c r="H29" s="506">
        <v>19.632856990000001</v>
      </c>
      <c r="I29" s="506">
        <v>78.215188519999998</v>
      </c>
      <c r="J29" s="506">
        <v>70.412449756926648</v>
      </c>
      <c r="K29" s="506">
        <v>6311.9812489100004</v>
      </c>
      <c r="N29" s="1518"/>
    </row>
    <row r="30" spans="1:14" ht="12.75" customHeight="1">
      <c r="A30" s="507" t="s">
        <v>1145</v>
      </c>
      <c r="B30" s="506">
        <v>22.709666590000001</v>
      </c>
      <c r="C30" s="506">
        <v>162.52225456165939</v>
      </c>
      <c r="D30" s="506">
        <v>95.358581630000003</v>
      </c>
      <c r="E30" s="506">
        <v>168.15204986884169</v>
      </c>
      <c r="F30" s="506">
        <v>81.667171189999991</v>
      </c>
      <c r="G30" s="506">
        <v>10.38326052999999</v>
      </c>
      <c r="H30" s="506">
        <v>29.04128614</v>
      </c>
      <c r="I30" s="506">
        <v>42.24262452</v>
      </c>
      <c r="J30" s="506">
        <v>45.224424674171075</v>
      </c>
      <c r="K30" s="506">
        <v>5589.3063140800004</v>
      </c>
      <c r="N30" s="1518"/>
    </row>
    <row r="31" spans="1:14" ht="12.75" customHeight="1">
      <c r="A31" s="507" t="s">
        <v>1144</v>
      </c>
      <c r="B31" s="506">
        <v>9.1100621700000008</v>
      </c>
      <c r="C31" s="506">
        <v>158.17335707181496</v>
      </c>
      <c r="D31" s="506">
        <v>58.084811989999999</v>
      </c>
      <c r="E31" s="506">
        <v>248.43005629791418</v>
      </c>
      <c r="F31" s="506">
        <v>34.257951760000005</v>
      </c>
      <c r="G31" s="506">
        <v>4.4213225900000044</v>
      </c>
      <c r="H31" s="506">
        <v>7.1043646099999993</v>
      </c>
      <c r="I31" s="506">
        <v>22.732264560000001</v>
      </c>
      <c r="J31" s="506">
        <v>40.022471592159505</v>
      </c>
      <c r="K31" s="506">
        <v>2303.8171127299997</v>
      </c>
      <c r="N31" s="1518"/>
    </row>
    <row r="32" spans="1:14" ht="12.75" customHeight="1">
      <c r="A32" s="507" t="s">
        <v>1143</v>
      </c>
      <c r="B32" s="506">
        <v>3.7805735999999999</v>
      </c>
      <c r="C32" s="506">
        <v>106.60871203281576</v>
      </c>
      <c r="D32" s="506">
        <v>12.009686850000001</v>
      </c>
      <c r="E32" s="506">
        <v>83.891435059843133</v>
      </c>
      <c r="F32" s="506">
        <v>13.0890509</v>
      </c>
      <c r="G32" s="506">
        <v>2.6439535200000002</v>
      </c>
      <c r="H32" s="506">
        <v>5.5658891599999993</v>
      </c>
      <c r="I32" s="506">
        <v>4.8792082200000007</v>
      </c>
      <c r="J32" s="506">
        <v>53.329267540958924</v>
      </c>
      <c r="K32" s="506">
        <v>1418.48579836</v>
      </c>
      <c r="N32" s="1518"/>
    </row>
    <row r="33" spans="1:16" ht="12.75" customHeight="1">
      <c r="A33" s="886" t="s">
        <v>1142</v>
      </c>
      <c r="B33" s="1496">
        <v>6.1588362699999921</v>
      </c>
      <c r="C33" s="1496">
        <v>33.529534035155564</v>
      </c>
      <c r="D33" s="1496">
        <v>624.82083675000001</v>
      </c>
      <c r="E33" s="1496">
        <v>817.63041919784303</v>
      </c>
      <c r="F33" s="1496">
        <v>294.49237622999999</v>
      </c>
      <c r="G33" s="1496">
        <v>17.650693040000036</v>
      </c>
      <c r="H33" s="1496">
        <v>4.5905942900000003</v>
      </c>
      <c r="I33" s="1496">
        <v>272.25108889999996</v>
      </c>
      <c r="J33" s="1496">
        <v>43.572664816383444</v>
      </c>
      <c r="K33" s="1496">
        <v>7347.3568270199994</v>
      </c>
      <c r="N33" s="1518"/>
    </row>
    <row r="34" spans="1:16" ht="12.75" customHeight="1">
      <c r="A34" s="507" t="s">
        <v>1141</v>
      </c>
      <c r="B34" s="506">
        <v>0.58631655999999999</v>
      </c>
      <c r="C34" s="506">
        <v>106.83600166840252</v>
      </c>
      <c r="D34" s="506">
        <v>10.70033527</v>
      </c>
      <c r="E34" s="506">
        <v>464.32239144225173</v>
      </c>
      <c r="F34" s="506">
        <v>10.93033655</v>
      </c>
      <c r="G34" s="506">
        <v>0.28495643999999931</v>
      </c>
      <c r="H34" s="506">
        <v>0.24005381000000001</v>
      </c>
      <c r="I34" s="506">
        <v>10.4053263</v>
      </c>
      <c r="J34" s="506">
        <v>97.242993209501563</v>
      </c>
      <c r="K34" s="506">
        <v>219.52021821999998</v>
      </c>
      <c r="N34" s="1518"/>
    </row>
    <row r="35" spans="1:16" ht="12.75" customHeight="1">
      <c r="A35" s="507" t="s">
        <v>1140</v>
      </c>
      <c r="B35" s="506">
        <v>5.4121634099999936</v>
      </c>
      <c r="C35" s="506">
        <v>31.932075666634432</v>
      </c>
      <c r="D35" s="506">
        <v>612.76657589999991</v>
      </c>
      <c r="E35" s="506">
        <v>867.63627800695883</v>
      </c>
      <c r="F35" s="506">
        <v>282.88731720999999</v>
      </c>
      <c r="G35" s="506">
        <v>17.090414009999972</v>
      </c>
      <c r="H35" s="506">
        <v>4.2897689699999999</v>
      </c>
      <c r="I35" s="506">
        <v>261.50713423000002</v>
      </c>
      <c r="J35" s="506">
        <v>42.676468416364223</v>
      </c>
      <c r="K35" s="506">
        <v>6779.5948706899999</v>
      </c>
      <c r="N35" s="1518"/>
    </row>
    <row r="36" spans="1:16" ht="12.75" customHeight="1">
      <c r="A36" s="507" t="s">
        <v>1139</v>
      </c>
      <c r="B36" s="506">
        <v>0.16035629999999998</v>
      </c>
      <c r="C36" s="506">
        <v>18.418963892185474</v>
      </c>
      <c r="D36" s="506">
        <v>1.3539255800000001</v>
      </c>
      <c r="E36" s="506">
        <v>38.80371759329968</v>
      </c>
      <c r="F36" s="506">
        <v>0.67472247000000007</v>
      </c>
      <c r="G36" s="506">
        <v>0.27532259000000003</v>
      </c>
      <c r="H36" s="506">
        <v>6.0771510000000001E-2</v>
      </c>
      <c r="I36" s="506">
        <v>0.33862837000000001</v>
      </c>
      <c r="J36" s="506">
        <v>25.010855471096129</v>
      </c>
      <c r="K36" s="506">
        <v>348.24173810999997</v>
      </c>
      <c r="N36" s="1518"/>
    </row>
    <row r="37" spans="1:16" ht="11.25" customHeight="1">
      <c r="A37" s="886" t="s">
        <v>1138</v>
      </c>
      <c r="B37" s="1496">
        <v>3.3818124899999997</v>
      </c>
      <c r="C37" s="1496">
        <v>17.750941435715493</v>
      </c>
      <c r="D37" s="1496">
        <v>32.493695889999998</v>
      </c>
      <c r="E37" s="1496">
        <v>42.475545186391294</v>
      </c>
      <c r="F37" s="1496">
        <v>29.395649219999999</v>
      </c>
      <c r="G37" s="1496">
        <v>8.9549815799999983</v>
      </c>
      <c r="H37" s="1496">
        <v>3.9676515700000001</v>
      </c>
      <c r="I37" s="1496">
        <v>16.47301607</v>
      </c>
      <c r="J37" s="1496">
        <v>52.564774978837193</v>
      </c>
      <c r="K37" s="1496">
        <v>7620.5817077299998</v>
      </c>
      <c r="N37" s="1518"/>
    </row>
    <row r="38" spans="1:16" ht="12.75" customHeight="1">
      <c r="A38" s="507" t="s">
        <v>1137</v>
      </c>
      <c r="B38" s="506">
        <v>5.6144440299999996</v>
      </c>
      <c r="C38" s="506">
        <v>77.326372727411197</v>
      </c>
      <c r="D38" s="506">
        <v>26.491426920000002</v>
      </c>
      <c r="E38" s="506">
        <v>90.658862520522348</v>
      </c>
      <c r="F38" s="506">
        <v>17.815895059999999</v>
      </c>
      <c r="G38" s="506">
        <v>4.9103912200000002</v>
      </c>
      <c r="H38" s="506">
        <v>0.89022853999999996</v>
      </c>
      <c r="I38" s="506">
        <v>12.015275299999999</v>
      </c>
      <c r="J38" s="506">
        <v>45.355334524955055</v>
      </c>
      <c r="K38" s="506">
        <v>2904.2841824700004</v>
      </c>
      <c r="N38" s="1518"/>
    </row>
    <row r="39" spans="1:16" ht="12.75" customHeight="1">
      <c r="A39" s="507" t="s">
        <v>1136</v>
      </c>
      <c r="B39" s="506">
        <v>1.5972517400000001</v>
      </c>
      <c r="C39" s="506">
        <v>32.114555674038371</v>
      </c>
      <c r="D39" s="506">
        <v>0.77865493000000008</v>
      </c>
      <c r="E39" s="506">
        <v>3.9055123371326257</v>
      </c>
      <c r="F39" s="506">
        <v>4.2903818000000005</v>
      </c>
      <c r="G39" s="506">
        <v>1.9886763700000005</v>
      </c>
      <c r="H39" s="506">
        <v>1.7399367100000001</v>
      </c>
      <c r="I39" s="506">
        <v>0.56176872</v>
      </c>
      <c r="J39" s="506">
        <v>72.14604292045</v>
      </c>
      <c r="K39" s="506">
        <v>1989.44273894</v>
      </c>
      <c r="N39" s="1518"/>
    </row>
    <row r="40" spans="1:16" ht="14.4">
      <c r="A40" s="507" t="s">
        <v>1135</v>
      </c>
      <c r="B40" s="506">
        <v>-3.8298832800000002</v>
      </c>
      <c r="C40" s="506">
        <v>-56.18023078036483</v>
      </c>
      <c r="D40" s="506">
        <v>5.2236140400000002</v>
      </c>
      <c r="E40" s="506">
        <v>19.105115666329301</v>
      </c>
      <c r="F40" s="506">
        <v>7.2893723600000007</v>
      </c>
      <c r="G40" s="506">
        <v>2.055913990000001</v>
      </c>
      <c r="H40" s="506">
        <v>1.33748632</v>
      </c>
      <c r="I40" s="506">
        <v>3.8959720499999997</v>
      </c>
      <c r="J40" s="506">
        <v>95.761165741085108</v>
      </c>
      <c r="K40" s="506">
        <v>2726.8547863199997</v>
      </c>
      <c r="N40" s="1518"/>
      <c r="O40" s="1504"/>
    </row>
    <row r="41" spans="1:16">
      <c r="A41" s="886" t="s">
        <v>973</v>
      </c>
      <c r="B41" s="1496">
        <v>47.687839219999994</v>
      </c>
      <c r="C41" s="1496">
        <v>42.671962737032814</v>
      </c>
      <c r="D41" s="1496">
        <v>462.06526853999998</v>
      </c>
      <c r="E41" s="1496">
        <v>102.99239836791772</v>
      </c>
      <c r="F41" s="1496">
        <v>162.21616498999998</v>
      </c>
      <c r="G41" s="1496">
        <v>32.510161089999983</v>
      </c>
      <c r="H41" s="1496">
        <v>26.487468150000002</v>
      </c>
      <c r="I41" s="1496">
        <v>103.21853575</v>
      </c>
      <c r="J41" s="1496">
        <v>38.359753182054376</v>
      </c>
      <c r="K41" s="1496">
        <v>44701.800584029996</v>
      </c>
      <c r="N41" s="1518"/>
      <c r="P41" s="490"/>
    </row>
    <row r="42" spans="1:16">
      <c r="A42" s="886" t="s">
        <v>1132</v>
      </c>
      <c r="B42" s="1496">
        <v>-5.0573148500000009</v>
      </c>
      <c r="C42" s="1496">
        <v>-3.1631161506471264</v>
      </c>
      <c r="D42" s="1496">
        <v>9.7831147099999995</v>
      </c>
      <c r="E42" s="1496">
        <v>76.697949531389284</v>
      </c>
      <c r="F42" s="1496">
        <v>0.34547072999999973</v>
      </c>
      <c r="G42" s="1496">
        <v>-1.9729400000021435E-3</v>
      </c>
      <c r="H42" s="1496">
        <v>0.34922238000000005</v>
      </c>
      <c r="I42" s="1496">
        <v>-1.7787099999981848E-3</v>
      </c>
      <c r="J42" s="1496">
        <v>-1.8181428437919082E-2</v>
      </c>
      <c r="K42" s="1496">
        <v>1275.1925025499997</v>
      </c>
      <c r="N42" s="1518"/>
      <c r="O42" s="1519"/>
      <c r="P42" s="490"/>
    </row>
    <row r="43" spans="1:16" ht="14.4" thickBot="1">
      <c r="A43" s="490"/>
      <c r="B43" s="1510"/>
      <c r="C43" s="490"/>
      <c r="D43" s="490"/>
      <c r="E43" s="490"/>
      <c r="F43" s="490"/>
      <c r="G43" s="490"/>
      <c r="H43" s="490"/>
      <c r="I43" s="490"/>
      <c r="J43" s="490">
        <v>0</v>
      </c>
      <c r="N43" s="1518"/>
      <c r="O43" s="1519"/>
      <c r="P43" s="490"/>
    </row>
    <row r="44" spans="1:16" ht="14.4" thickBot="1">
      <c r="A44" s="883" t="s">
        <v>306</v>
      </c>
      <c r="B44" s="508">
        <v>439.20735186000002</v>
      </c>
      <c r="C44" s="508">
        <v>132.69229033392912</v>
      </c>
      <c r="D44" s="508">
        <v>3553.5333294799998</v>
      </c>
      <c r="E44" s="508">
        <v>261.62539903890945</v>
      </c>
      <c r="F44" s="508">
        <v>1932.3612450999997</v>
      </c>
      <c r="G44" s="508">
        <v>205.76951863999997</v>
      </c>
      <c r="H44" s="508">
        <v>263.25439331000001</v>
      </c>
      <c r="I44" s="508">
        <v>1463.3373331499999</v>
      </c>
      <c r="J44" s="508">
        <v>48.332662280273247</v>
      </c>
      <c r="K44" s="508">
        <v>133892.88135496998</v>
      </c>
      <c r="N44" s="1518"/>
      <c r="O44" s="1519"/>
      <c r="P44" s="490"/>
    </row>
    <row r="45" spans="1:16">
      <c r="A45" s="507" t="s">
        <v>549</v>
      </c>
      <c r="B45" s="506">
        <v>67.895876020000003</v>
      </c>
      <c r="C45" s="506">
        <v>31.570339139987947</v>
      </c>
      <c r="D45" s="506">
        <v>1111.0029581400001</v>
      </c>
      <c r="E45" s="506">
        <v>77.628598369922955</v>
      </c>
      <c r="F45" s="506">
        <v>103.75654888</v>
      </c>
      <c r="G45" s="506">
        <v>21.929117899999998</v>
      </c>
      <c r="H45" s="506">
        <v>26.559251319999998</v>
      </c>
      <c r="I45" s="506">
        <v>55.268179660000001</v>
      </c>
      <c r="J45" s="506">
        <v>9.2878288870755465</v>
      </c>
      <c r="K45" s="506">
        <v>143013.98375163999</v>
      </c>
      <c r="N45" s="1518"/>
      <c r="O45" s="1519"/>
      <c r="P45" s="490"/>
    </row>
    <row r="46" spans="1:16">
      <c r="A46" s="507" t="s">
        <v>548</v>
      </c>
      <c r="B46" s="506">
        <v>64.105450020000006</v>
      </c>
      <c r="C46" s="506">
        <v>145.074604957205</v>
      </c>
      <c r="D46" s="506">
        <v>440.35528290000002</v>
      </c>
      <c r="E46" s="506">
        <v>244.66063750985168</v>
      </c>
      <c r="F46" s="506">
        <v>323.44795237999995</v>
      </c>
      <c r="G46" s="506">
        <v>54.466579159999938</v>
      </c>
      <c r="H46" s="506">
        <v>63.20398514</v>
      </c>
      <c r="I46" s="506">
        <v>205.77738808000001</v>
      </c>
      <c r="J46" s="506">
        <v>46.729855657648571</v>
      </c>
      <c r="K46" s="506">
        <v>17675.167901069999</v>
      </c>
      <c r="N46" s="1518"/>
      <c r="O46" s="1519"/>
      <c r="P46" s="490"/>
    </row>
    <row r="47" spans="1:16" ht="14.4" thickBot="1">
      <c r="A47" s="885" t="s">
        <v>1131</v>
      </c>
      <c r="B47" s="509">
        <v>126.92429137000002</v>
      </c>
      <c r="C47" s="509">
        <v>776.64179474512753</v>
      </c>
      <c r="D47" s="509">
        <v>357.98624338000002</v>
      </c>
      <c r="E47" s="509">
        <v>520.42221803287737</v>
      </c>
      <c r="F47" s="509">
        <v>341.6828488000001</v>
      </c>
      <c r="G47" s="509">
        <v>45.465939580000068</v>
      </c>
      <c r="H47" s="509">
        <v>114.02570376000001</v>
      </c>
      <c r="I47" s="509">
        <v>182.19120546000002</v>
      </c>
      <c r="J47" s="509">
        <v>50.893353817120094</v>
      </c>
      <c r="K47" s="509">
        <v>6537.0827183800011</v>
      </c>
      <c r="N47" s="1518"/>
      <c r="O47" s="1519"/>
      <c r="P47" s="490"/>
    </row>
    <row r="48" spans="1:16" ht="14.4" thickBot="1">
      <c r="A48" s="884" t="s">
        <v>305</v>
      </c>
      <c r="B48" s="505">
        <v>258.92561741000003</v>
      </c>
      <c r="C48" s="505">
        <v>72.693077555189859</v>
      </c>
      <c r="D48" s="505">
        <v>1909.3444844200003</v>
      </c>
      <c r="E48" s="505">
        <v>113.65475764166912</v>
      </c>
      <c r="F48" s="505">
        <v>768.88735006000002</v>
      </c>
      <c r="G48" s="505">
        <v>121.86163664</v>
      </c>
      <c r="H48" s="505">
        <v>203.78894022000003</v>
      </c>
      <c r="I48" s="505">
        <v>443.23677320000002</v>
      </c>
      <c r="J48" s="505">
        <v>31.809688659643808</v>
      </c>
      <c r="K48" s="505">
        <v>167226.23437108999</v>
      </c>
      <c r="N48" s="1518"/>
      <c r="O48" s="1519"/>
      <c r="P48" s="490"/>
    </row>
    <row r="49" spans="1:16" ht="14.4" thickBot="1">
      <c r="A49" s="883" t="s">
        <v>299</v>
      </c>
      <c r="B49" s="508">
        <v>-0.19237664999999998</v>
      </c>
      <c r="C49" s="508">
        <v>-2.4813086731290741</v>
      </c>
      <c r="D49" s="508">
        <v>3.18936E-3</v>
      </c>
      <c r="E49" s="508">
        <v>1.0279316544616189E-2</v>
      </c>
      <c r="F49" s="508">
        <v>1.4838398099999999</v>
      </c>
      <c r="G49" s="508">
        <v>0.50413478999999994</v>
      </c>
      <c r="H49" s="508">
        <v>0.96014036999999997</v>
      </c>
      <c r="I49" s="508">
        <v>1.9564649999999999E-2</v>
      </c>
      <c r="J49" s="508">
        <v>613.43498382120549</v>
      </c>
      <c r="K49" s="508">
        <v>3101.2127122000002</v>
      </c>
      <c r="N49" s="1518"/>
      <c r="O49" s="1519"/>
      <c r="P49" s="490"/>
    </row>
    <row r="50" spans="1:16" ht="14.4" thickBot="1">
      <c r="A50" s="883" t="s">
        <v>621</v>
      </c>
      <c r="B50" s="508">
        <v>0</v>
      </c>
      <c r="C50" s="508">
        <v>0</v>
      </c>
      <c r="D50" s="508">
        <v>0</v>
      </c>
      <c r="E50" s="508">
        <v>0</v>
      </c>
      <c r="F50" s="508">
        <v>0</v>
      </c>
      <c r="G50" s="508">
        <v>0</v>
      </c>
      <c r="H50" s="508">
        <v>0</v>
      </c>
      <c r="I50" s="508">
        <v>0</v>
      </c>
      <c r="J50" s="508">
        <v>0</v>
      </c>
      <c r="K50" s="508">
        <v>23511.333428689999</v>
      </c>
      <c r="N50" s="1518"/>
      <c r="O50" s="1519"/>
      <c r="P50" s="490"/>
    </row>
    <row r="51" spans="1:16" ht="14.4" thickBot="1">
      <c r="A51" s="884" t="s">
        <v>304</v>
      </c>
      <c r="B51" s="505">
        <v>697.94059262000007</v>
      </c>
      <c r="C51" s="505">
        <v>91.279089345187188</v>
      </c>
      <c r="D51" s="505">
        <v>5462.8810032600004</v>
      </c>
      <c r="E51" s="505">
        <v>165.32422464074767</v>
      </c>
      <c r="F51" s="505">
        <v>2702.7324349699998</v>
      </c>
      <c r="G51" s="505">
        <v>328.13529007</v>
      </c>
      <c r="H51" s="505">
        <v>468.00347390000002</v>
      </c>
      <c r="I51" s="505">
        <v>1906.5936709999999</v>
      </c>
      <c r="J51" s="505">
        <v>43.125441585352057</v>
      </c>
      <c r="K51" s="505">
        <v>327731.66186694999</v>
      </c>
      <c r="N51" s="1518"/>
      <c r="O51" s="1519"/>
      <c r="P51" s="490"/>
    </row>
    <row r="52" spans="1:16" ht="14.4" thickBot="1">
      <c r="A52" s="883" t="s">
        <v>1353</v>
      </c>
      <c r="B52" s="508"/>
      <c r="C52" s="508">
        <v>23.721736878662927</v>
      </c>
      <c r="D52" s="508">
        <v>1041.8394998900001</v>
      </c>
      <c r="E52" s="508"/>
      <c r="F52" s="508"/>
      <c r="G52" s="508"/>
      <c r="H52" s="508"/>
      <c r="I52" s="508"/>
      <c r="J52" s="508"/>
      <c r="K52" s="508">
        <v>84202.263528039985</v>
      </c>
      <c r="N52" s="1518"/>
      <c r="O52" s="1517"/>
      <c r="P52" s="1517"/>
    </row>
    <row r="53" spans="1:16">
      <c r="A53" s="1894" t="s">
        <v>1592</v>
      </c>
      <c r="E53" s="1509"/>
      <c r="G53" s="1509"/>
      <c r="H53" s="1509"/>
      <c r="I53" s="1509"/>
      <c r="J53" s="1509"/>
    </row>
    <row r="54" spans="1:16">
      <c r="A54" s="1894" t="s">
        <v>1593</v>
      </c>
    </row>
    <row r="55" spans="1:16">
      <c r="A55" s="1899" t="s">
        <v>1594</v>
      </c>
    </row>
    <row r="56" spans="1:16">
      <c r="A56" s="490"/>
      <c r="J56" s="1515"/>
    </row>
    <row r="57" spans="1:16">
      <c r="A57" s="1896" t="s">
        <v>1595</v>
      </c>
      <c r="B57" s="1502"/>
      <c r="C57" s="1502"/>
      <c r="D57" s="1502"/>
      <c r="E57" s="1502"/>
    </row>
    <row r="58" spans="1:16">
      <c r="A58" s="490"/>
      <c r="B58" s="490"/>
      <c r="C58" s="490"/>
      <c r="D58" s="490"/>
      <c r="E58" s="1515"/>
      <c r="F58" s="1516"/>
      <c r="G58" s="490"/>
      <c r="H58" s="490"/>
      <c r="I58" s="490"/>
      <c r="J58" s="1515"/>
    </row>
    <row r="59" spans="1:16" ht="13.8" customHeight="1">
      <c r="A59" s="881"/>
      <c r="B59" s="1494" t="s">
        <v>312</v>
      </c>
      <c r="C59" s="1515" t="s">
        <v>1365</v>
      </c>
      <c r="D59" s="2031" t="s">
        <v>1364</v>
      </c>
      <c r="E59" s="1515" t="s">
        <v>311</v>
      </c>
      <c r="F59" s="1494"/>
      <c r="G59" s="2031" t="s">
        <v>1363</v>
      </c>
      <c r="H59" s="2031" t="s">
        <v>1362</v>
      </c>
      <c r="I59" s="2031" t="s">
        <v>1361</v>
      </c>
      <c r="J59" s="1514" t="s">
        <v>1360</v>
      </c>
      <c r="K59" s="2034" t="s">
        <v>1596</v>
      </c>
    </row>
    <row r="60" spans="1:16" ht="21" customHeight="1" thickBot="1">
      <c r="A60" s="1513" t="s">
        <v>122</v>
      </c>
      <c r="B60" s="1512" t="s">
        <v>309</v>
      </c>
      <c r="C60" s="1511" t="s">
        <v>308</v>
      </c>
      <c r="D60" s="2032"/>
      <c r="E60" s="1898" t="s">
        <v>1590</v>
      </c>
      <c r="F60" s="1512" t="s">
        <v>310</v>
      </c>
      <c r="G60" s="2033" t="s">
        <v>1359</v>
      </c>
      <c r="H60" s="2033"/>
      <c r="I60" s="2033"/>
      <c r="J60" s="1511" t="s">
        <v>1358</v>
      </c>
      <c r="K60" s="2035"/>
    </row>
    <row r="61" spans="1:16">
      <c r="A61" s="886" t="s">
        <v>972</v>
      </c>
      <c r="B61" s="1496">
        <v>-2.2750096099999997</v>
      </c>
      <c r="C61" s="1496">
        <v>-5.6080152255709423</v>
      </c>
      <c r="D61" s="1496">
        <v>124.48926845</v>
      </c>
      <c r="E61" s="1496">
        <v>76.328946366906791</v>
      </c>
      <c r="F61" s="1496">
        <v>82.73179893999999</v>
      </c>
      <c r="G61" s="1496">
        <v>-0.35526776000000382</v>
      </c>
      <c r="H61" s="1496">
        <v>30.157954549999999</v>
      </c>
      <c r="I61" s="1496">
        <v>52.929112149999995</v>
      </c>
      <c r="J61" s="1496">
        <v>45.569542016729613</v>
      </c>
      <c r="K61" s="1496">
        <v>16226.84331973</v>
      </c>
      <c r="O61" s="1507"/>
    </row>
    <row r="62" spans="1:16">
      <c r="A62" s="886" t="s">
        <v>1169</v>
      </c>
      <c r="B62" s="1496">
        <v>-5.4175939600000005</v>
      </c>
      <c r="C62" s="1496">
        <v>-29.77164867305213</v>
      </c>
      <c r="D62" s="1496">
        <v>496.80685546000001</v>
      </c>
      <c r="E62" s="1496">
        <v>669.91750080023849</v>
      </c>
      <c r="F62" s="1496">
        <v>137.07762567</v>
      </c>
      <c r="G62" s="1496">
        <v>3.6503327399999961</v>
      </c>
      <c r="H62" s="1496">
        <v>15.56575694</v>
      </c>
      <c r="I62" s="1496">
        <v>117.86153599000001</v>
      </c>
      <c r="J62" s="1496">
        <v>54.542626765076221</v>
      </c>
      <c r="K62" s="1496">
        <v>7278.8632158</v>
      </c>
      <c r="O62" s="1507"/>
    </row>
    <row r="63" spans="1:16">
      <c r="A63" s="507" t="s">
        <v>1168</v>
      </c>
      <c r="B63" s="506">
        <v>-1.6824955099999999</v>
      </c>
      <c r="C63" s="506">
        <v>-18.453589872581201</v>
      </c>
      <c r="D63" s="506">
        <v>123.02963450000001</v>
      </c>
      <c r="E63" s="506">
        <v>334.01967760769037</v>
      </c>
      <c r="F63" s="506">
        <v>36.327850009999999</v>
      </c>
      <c r="G63" s="506">
        <v>1.7617772799999969</v>
      </c>
      <c r="H63" s="506">
        <v>7.4195163300000004</v>
      </c>
      <c r="I63" s="506">
        <v>27.146556400000001</v>
      </c>
      <c r="J63" s="506">
        <v>57.780378201450802</v>
      </c>
      <c r="K63" s="506">
        <v>3646.9771391200002</v>
      </c>
      <c r="O63" s="1507"/>
    </row>
    <row r="64" spans="1:16">
      <c r="A64" s="507" t="s">
        <v>1167</v>
      </c>
      <c r="B64" s="506">
        <v>-3.86593433</v>
      </c>
      <c r="C64" s="506">
        <v>-62.842095769992426</v>
      </c>
      <c r="D64" s="506">
        <v>372.36987912999996</v>
      </c>
      <c r="E64" s="506">
        <v>1454.4419369207976</v>
      </c>
      <c r="F64" s="506">
        <v>99.496035070000005</v>
      </c>
      <c r="G64" s="506">
        <v>1.5273552600000064</v>
      </c>
      <c r="H64" s="506">
        <v>7.7050643299999999</v>
      </c>
      <c r="I64" s="506">
        <v>90.263615479999999</v>
      </c>
      <c r="J64" s="506">
        <v>53.782814912641953</v>
      </c>
      <c r="K64" s="506">
        <v>2460.7290909900003</v>
      </c>
      <c r="O64" s="1507"/>
    </row>
    <row r="65" spans="1:15">
      <c r="A65" s="507" t="s">
        <v>1166</v>
      </c>
      <c r="B65" s="506">
        <v>0.13083588000000002</v>
      </c>
      <c r="C65" s="506">
        <v>4.4686026416148339</v>
      </c>
      <c r="D65" s="506">
        <v>1.40734183</v>
      </c>
      <c r="E65" s="506">
        <v>12.003829361621627</v>
      </c>
      <c r="F65" s="506">
        <v>1.25374059</v>
      </c>
      <c r="G65" s="506">
        <v>0.36120020000000003</v>
      </c>
      <c r="H65" s="506">
        <v>0.44117628000000003</v>
      </c>
      <c r="I65" s="506">
        <v>0.45136410999999999</v>
      </c>
      <c r="J65" s="506">
        <v>35.303384130500568</v>
      </c>
      <c r="K65" s="506">
        <v>1171.1569856900001</v>
      </c>
      <c r="O65" s="1507"/>
    </row>
    <row r="66" spans="1:15">
      <c r="A66" s="886" t="s">
        <v>1165</v>
      </c>
      <c r="B66" s="1496">
        <v>59.770033310000002</v>
      </c>
      <c r="C66" s="1496">
        <v>593.16112256638803</v>
      </c>
      <c r="D66" s="1496">
        <v>804.51667375</v>
      </c>
      <c r="E66" s="1496">
        <v>1827.6201173744507</v>
      </c>
      <c r="F66" s="1496">
        <v>371.38038404000002</v>
      </c>
      <c r="G66" s="1496">
        <v>3.199816500000042</v>
      </c>
      <c r="H66" s="1496">
        <v>1.8274908299999999</v>
      </c>
      <c r="I66" s="1496">
        <v>366.35307670999998</v>
      </c>
      <c r="J66" s="1496">
        <v>45.931144572062529</v>
      </c>
      <c r="K66" s="1496">
        <v>4030.6103037500002</v>
      </c>
      <c r="O66" s="1507"/>
    </row>
    <row r="67" spans="1:15">
      <c r="A67" s="507" t="s">
        <v>1164</v>
      </c>
      <c r="B67" s="506">
        <v>-0.3729925</v>
      </c>
      <c r="C67" s="506">
        <v>-8.3861559560094499</v>
      </c>
      <c r="D67" s="506">
        <v>41.09316974</v>
      </c>
      <c r="E67" s="506">
        <v>228.50683762911089</v>
      </c>
      <c r="F67" s="506">
        <v>19.247483280000001</v>
      </c>
      <c r="G67" s="506">
        <v>1.5876437600000011</v>
      </c>
      <c r="H67" s="506">
        <v>1.61361263</v>
      </c>
      <c r="I67" s="506">
        <v>16.04622689</v>
      </c>
      <c r="J67" s="506">
        <v>46.796431653683605</v>
      </c>
      <c r="K67" s="506">
        <v>1779.0868758300001</v>
      </c>
      <c r="O67" s="1507"/>
    </row>
    <row r="68" spans="1:15">
      <c r="A68" s="507" t="s">
        <v>1163</v>
      </c>
      <c r="B68" s="506">
        <v>0.28170576999999997</v>
      </c>
      <c r="C68" s="506">
        <v>35.390115025096804</v>
      </c>
      <c r="D68" s="506">
        <v>6.7749302900000004</v>
      </c>
      <c r="E68" s="506">
        <v>211.01511434128847</v>
      </c>
      <c r="F68" s="506">
        <v>2.6632315899999996</v>
      </c>
      <c r="G68" s="506">
        <v>0.17195621999999958</v>
      </c>
      <c r="H68" s="506">
        <v>0.20354972000000002</v>
      </c>
      <c r="I68" s="506">
        <v>2.2877256500000001</v>
      </c>
      <c r="J68" s="506">
        <v>34.269717203837899</v>
      </c>
      <c r="K68" s="506">
        <v>318.40051359</v>
      </c>
      <c r="O68" s="1507"/>
    </row>
    <row r="69" spans="1:15">
      <c r="A69" s="490" t="s">
        <v>1162</v>
      </c>
      <c r="B69" s="506">
        <v>59.861320039999995</v>
      </c>
      <c r="C69" s="506">
        <v>1238.6448807006627</v>
      </c>
      <c r="D69" s="506">
        <v>756.64857371999994</v>
      </c>
      <c r="E69" s="506">
        <v>3314.864769076737</v>
      </c>
      <c r="F69" s="506">
        <v>349.46966917000003</v>
      </c>
      <c r="G69" s="506">
        <v>1.4402165200000336</v>
      </c>
      <c r="H69" s="506">
        <v>1.0328480000000001E-2</v>
      </c>
      <c r="I69" s="506">
        <v>348.01912417</v>
      </c>
      <c r="J69" s="506">
        <v>45.994816650349691</v>
      </c>
      <c r="K69" s="506">
        <v>1933.1229143299997</v>
      </c>
      <c r="O69" s="1507"/>
    </row>
    <row r="70" spans="1:15">
      <c r="A70" s="1497" t="s">
        <v>1161</v>
      </c>
      <c r="B70" s="1496">
        <v>10.522300769999999</v>
      </c>
      <c r="C70" s="1496">
        <v>119.57529415827086</v>
      </c>
      <c r="D70" s="1496">
        <v>37.369453440000001</v>
      </c>
      <c r="E70" s="1496">
        <v>105.41169566276152</v>
      </c>
      <c r="F70" s="1496">
        <v>25.20431816</v>
      </c>
      <c r="G70" s="1496">
        <v>3.5294380999999992</v>
      </c>
      <c r="H70" s="1496">
        <v>4.7984275799999994</v>
      </c>
      <c r="I70" s="1496">
        <v>16.876452480000001</v>
      </c>
      <c r="J70" s="1496">
        <v>52.079348194279916</v>
      </c>
      <c r="K70" s="1496">
        <v>3519.8912431100002</v>
      </c>
      <c r="O70" s="1507"/>
    </row>
    <row r="71" spans="1:15">
      <c r="A71" s="507" t="s">
        <v>1160</v>
      </c>
      <c r="B71" s="506">
        <v>8.6712684299999996</v>
      </c>
      <c r="C71" s="506">
        <v>314.99533996493989</v>
      </c>
      <c r="D71" s="506">
        <v>24.302852579999996</v>
      </c>
      <c r="E71" s="506">
        <v>217.68768647290108</v>
      </c>
      <c r="F71" s="506">
        <v>15.279412300000001</v>
      </c>
      <c r="G71" s="506">
        <v>1.6808716699999999</v>
      </c>
      <c r="H71" s="506">
        <v>1.6669240000000001</v>
      </c>
      <c r="I71" s="506">
        <v>11.931616630000001</v>
      </c>
      <c r="J71" s="506">
        <v>49.576138113739496</v>
      </c>
      <c r="K71" s="506">
        <v>1101.1297412800002</v>
      </c>
      <c r="O71" s="1507"/>
    </row>
    <row r="72" spans="1:15">
      <c r="A72" s="507" t="s">
        <v>1159</v>
      </c>
      <c r="B72" s="506">
        <v>0.61050534000000001</v>
      </c>
      <c r="C72" s="506">
        <v>61.605486160922929</v>
      </c>
      <c r="D72" s="506">
        <v>5.7131049899999997</v>
      </c>
      <c r="E72" s="506">
        <v>142.57561562693911</v>
      </c>
      <c r="F72" s="506">
        <v>4.3102834100000003</v>
      </c>
      <c r="G72" s="506">
        <v>0.29497627000000004</v>
      </c>
      <c r="H72" s="506">
        <v>1.2362068400000001</v>
      </c>
      <c r="I72" s="506">
        <v>2.7791003000000001</v>
      </c>
      <c r="J72" s="506">
        <v>68.081516763624492</v>
      </c>
      <c r="K72" s="506">
        <v>396.39673544999999</v>
      </c>
      <c r="O72" s="1507"/>
    </row>
    <row r="73" spans="1:15">
      <c r="A73" s="507" t="s">
        <v>1158</v>
      </c>
      <c r="B73" s="506">
        <v>1.2405269999999999</v>
      </c>
      <c r="C73" s="506">
        <v>24.53616717661717</v>
      </c>
      <c r="D73" s="506">
        <v>7.3534958699999997</v>
      </c>
      <c r="E73" s="506">
        <v>36.260210091397653</v>
      </c>
      <c r="F73" s="506">
        <v>5.6146224499999997</v>
      </c>
      <c r="G73" s="506">
        <v>1.5535901599999997</v>
      </c>
      <c r="H73" s="506">
        <v>1.89529674</v>
      </c>
      <c r="I73" s="506">
        <v>2.16573555</v>
      </c>
      <c r="J73" s="506">
        <v>50.886735148588173</v>
      </c>
      <c r="K73" s="506">
        <v>2022.3647663799998</v>
      </c>
      <c r="O73" s="1507"/>
    </row>
    <row r="74" spans="1:15">
      <c r="A74" s="886" t="s">
        <v>1157</v>
      </c>
      <c r="B74" s="1496">
        <v>19.524330829999997</v>
      </c>
      <c r="C74" s="1496">
        <v>85.530646702593771</v>
      </c>
      <c r="D74" s="1496">
        <v>201.07291495000001</v>
      </c>
      <c r="E74" s="1496">
        <v>216.58049395437698</v>
      </c>
      <c r="F74" s="1496">
        <v>153.06384181999999</v>
      </c>
      <c r="G74" s="1496">
        <v>16.236158399999987</v>
      </c>
      <c r="H74" s="1496">
        <v>27.18557612</v>
      </c>
      <c r="I74" s="1496">
        <v>109.64210730000001</v>
      </c>
      <c r="J74" s="1496">
        <v>57.924610384948238</v>
      </c>
      <c r="K74" s="1496">
        <v>9130.9169672899989</v>
      </c>
      <c r="O74" s="1507"/>
    </row>
    <row r="75" spans="1:15">
      <c r="A75" s="507" t="s">
        <v>1156</v>
      </c>
      <c r="B75" s="506">
        <v>3.2949294</v>
      </c>
      <c r="C75" s="506">
        <v>78.748197430665314</v>
      </c>
      <c r="D75" s="506">
        <v>48.630096500000001</v>
      </c>
      <c r="E75" s="506">
        <v>285.01461626965596</v>
      </c>
      <c r="F75" s="506">
        <v>32.578428209999998</v>
      </c>
      <c r="G75" s="506">
        <v>0.8878748899999982</v>
      </c>
      <c r="H75" s="506">
        <v>7.0515983499999999</v>
      </c>
      <c r="I75" s="506">
        <v>24.63895497</v>
      </c>
      <c r="J75" s="506">
        <v>51.13285513491568</v>
      </c>
      <c r="K75" s="506">
        <v>1673.6532428699998</v>
      </c>
      <c r="O75" s="1507"/>
    </row>
    <row r="76" spans="1:15">
      <c r="A76" s="490" t="s">
        <v>1155</v>
      </c>
      <c r="B76" s="506">
        <v>2.1991923499999997</v>
      </c>
      <c r="C76" s="506">
        <v>61.054251989794643</v>
      </c>
      <c r="D76" s="506">
        <v>40.972547820000003</v>
      </c>
      <c r="E76" s="506">
        <v>279.75934582716172</v>
      </c>
      <c r="F76" s="506">
        <v>23.752122149999998</v>
      </c>
      <c r="G76" s="506">
        <v>1.0114261299999987</v>
      </c>
      <c r="H76" s="506">
        <v>1.9865121400000001</v>
      </c>
      <c r="I76" s="506">
        <v>20.754183879999999</v>
      </c>
      <c r="J76" s="506">
        <v>51.563228798300152</v>
      </c>
      <c r="K76" s="506">
        <v>1440.8119194499998</v>
      </c>
      <c r="O76" s="1507"/>
    </row>
    <row r="77" spans="1:15">
      <c r="A77" s="507" t="s">
        <v>1154</v>
      </c>
      <c r="B77" s="506">
        <v>13.70307058</v>
      </c>
      <c r="C77" s="506">
        <v>156.39186414228516</v>
      </c>
      <c r="D77" s="506">
        <v>92.689579629999997</v>
      </c>
      <c r="E77" s="506">
        <v>258.72457665329176</v>
      </c>
      <c r="F77" s="506">
        <v>77.75402837</v>
      </c>
      <c r="G77" s="506">
        <v>11.831770889999994</v>
      </c>
      <c r="H77" s="506">
        <v>15.07252948</v>
      </c>
      <c r="I77" s="506">
        <v>50.849728000000006</v>
      </c>
      <c r="J77" s="506">
        <v>60.781609584125306</v>
      </c>
      <c r="K77" s="506">
        <v>3504.80395004</v>
      </c>
      <c r="O77" s="1507"/>
    </row>
    <row r="78" spans="1:15">
      <c r="A78" s="507" t="s">
        <v>1153</v>
      </c>
      <c r="B78" s="506">
        <v>6.345671E-2</v>
      </c>
      <c r="C78" s="506">
        <v>9.6514708493079766</v>
      </c>
      <c r="D78" s="506">
        <v>3.0020282699999998</v>
      </c>
      <c r="E78" s="506">
        <v>113.2523603194178</v>
      </c>
      <c r="F78" s="506">
        <v>2.0813248099999999</v>
      </c>
      <c r="G78" s="506">
        <v>0.10629353000000002</v>
      </c>
      <c r="H78" s="506">
        <v>4.786257E-2</v>
      </c>
      <c r="I78" s="506">
        <v>1.9271687099999999</v>
      </c>
      <c r="J78" s="506">
        <v>64.19555502720165</v>
      </c>
      <c r="K78" s="506">
        <v>262.99290954000003</v>
      </c>
      <c r="O78" s="1507"/>
    </row>
    <row r="79" spans="1:15">
      <c r="A79" s="507" t="s">
        <v>1152</v>
      </c>
      <c r="B79" s="506">
        <v>1.7662687800000001</v>
      </c>
      <c r="C79" s="506">
        <v>54.68977074760636</v>
      </c>
      <c r="D79" s="506">
        <v>15.06419086</v>
      </c>
      <c r="E79" s="506">
        <v>115.80384161247844</v>
      </c>
      <c r="F79" s="506">
        <v>8.9910748700000003</v>
      </c>
      <c r="G79" s="506">
        <v>1.0852555100000001</v>
      </c>
      <c r="H79" s="506">
        <v>2.0087287599999999</v>
      </c>
      <c r="I79" s="506">
        <v>5.8970906000000003</v>
      </c>
      <c r="J79" s="506">
        <v>43.773575910773474</v>
      </c>
      <c r="K79" s="506">
        <v>1291.8458101799999</v>
      </c>
      <c r="O79" s="1507"/>
    </row>
    <row r="80" spans="1:15">
      <c r="A80" s="507" t="s">
        <v>1151</v>
      </c>
      <c r="B80" s="506">
        <v>-1.50258699</v>
      </c>
      <c r="C80" s="506">
        <v>-62.816582104233895</v>
      </c>
      <c r="D80" s="506">
        <v>0.71447187000000001</v>
      </c>
      <c r="E80" s="506">
        <v>7.4060331851242491</v>
      </c>
      <c r="F80" s="506">
        <v>7.9068634099999997</v>
      </c>
      <c r="G80" s="506">
        <v>1.3135374499999994</v>
      </c>
      <c r="H80" s="506">
        <v>1.01834482</v>
      </c>
      <c r="I80" s="506">
        <v>5.5749811400000002</v>
      </c>
      <c r="J80" s="506">
        <v>780.2940009380635</v>
      </c>
      <c r="K80" s="506">
        <v>956.80913521000002</v>
      </c>
      <c r="O80" s="1507"/>
    </row>
    <row r="81" spans="1:15">
      <c r="A81" s="886" t="s">
        <v>1150</v>
      </c>
      <c r="B81" s="1496">
        <v>-4.9116444800000023</v>
      </c>
      <c r="C81" s="1496">
        <v>-6.2406647364759529</v>
      </c>
      <c r="D81" s="1496">
        <v>793.75744886999996</v>
      </c>
      <c r="E81" s="1496">
        <v>248.69175469381167</v>
      </c>
      <c r="F81" s="1496">
        <v>435.77385700000002</v>
      </c>
      <c r="G81" s="1496">
        <v>29.075219880000049</v>
      </c>
      <c r="H81" s="1496">
        <v>64.79045911</v>
      </c>
      <c r="I81" s="1496">
        <v>341.90817800999997</v>
      </c>
      <c r="J81" s="1496">
        <v>45.589200071949222</v>
      </c>
      <c r="K81" s="1496">
        <v>31481.546837740003</v>
      </c>
      <c r="O81" s="1507"/>
    </row>
    <row r="82" spans="1:15">
      <c r="A82" s="507" t="s">
        <v>1149</v>
      </c>
      <c r="B82" s="506">
        <v>2.54849097</v>
      </c>
      <c r="C82" s="506">
        <v>49.115665261756128</v>
      </c>
      <c r="D82" s="506">
        <v>119.72364784999999</v>
      </c>
      <c r="E82" s="506">
        <v>555.56821288320316</v>
      </c>
      <c r="F82" s="506">
        <v>79.475025869999996</v>
      </c>
      <c r="G82" s="506">
        <v>4.0346269199999973</v>
      </c>
      <c r="H82" s="506">
        <v>4.8775959899999997</v>
      </c>
      <c r="I82" s="506">
        <v>70.562802959999999</v>
      </c>
      <c r="J82" s="506">
        <v>62.260265107949067</v>
      </c>
      <c r="K82" s="506">
        <v>2075.5015381900002</v>
      </c>
      <c r="O82" s="1507"/>
    </row>
    <row r="83" spans="1:15">
      <c r="A83" s="507" t="s">
        <v>1148</v>
      </c>
      <c r="B83" s="506">
        <v>1.7692691600000001</v>
      </c>
      <c r="C83" s="506">
        <v>22.026441646024342</v>
      </c>
      <c r="D83" s="506">
        <v>114.79524112999999</v>
      </c>
      <c r="E83" s="506">
        <v>348.66738325012767</v>
      </c>
      <c r="F83" s="506">
        <v>79.408420419999999</v>
      </c>
      <c r="G83" s="506">
        <v>2.9960879100000017</v>
      </c>
      <c r="H83" s="506">
        <v>7.7494845100000003</v>
      </c>
      <c r="I83" s="506">
        <v>68.662847999999997</v>
      </c>
      <c r="J83" s="506">
        <v>61.476726164820896</v>
      </c>
      <c r="K83" s="506">
        <v>3212.9913463700004</v>
      </c>
      <c r="O83" s="1507"/>
    </row>
    <row r="84" spans="1:15">
      <c r="A84" s="507" t="s">
        <v>1147</v>
      </c>
      <c r="B84" s="506">
        <v>-30.933384920000002</v>
      </c>
      <c r="C84" s="506">
        <v>-112.85140148140178</v>
      </c>
      <c r="D84" s="506">
        <v>265.59448183000001</v>
      </c>
      <c r="E84" s="506">
        <v>240.49196275486261</v>
      </c>
      <c r="F84" s="506">
        <v>79.509519729999994</v>
      </c>
      <c r="G84" s="506">
        <v>9.9475186499999921</v>
      </c>
      <c r="H84" s="506">
        <v>15.37738848</v>
      </c>
      <c r="I84" s="506">
        <v>54.184612600000001</v>
      </c>
      <c r="J84" s="506">
        <v>21.445949975985119</v>
      </c>
      <c r="K84" s="506">
        <v>10964.289149779999</v>
      </c>
      <c r="O84" s="1507"/>
    </row>
    <row r="85" spans="1:15">
      <c r="A85" s="507" t="s">
        <v>1146</v>
      </c>
      <c r="B85" s="506">
        <v>11.509053379999999</v>
      </c>
      <c r="C85" s="506">
        <v>75.693856091043259</v>
      </c>
      <c r="D85" s="506">
        <v>128.98708449</v>
      </c>
      <c r="E85" s="506">
        <v>208.78355169887311</v>
      </c>
      <c r="F85" s="506">
        <v>96.133372629999997</v>
      </c>
      <c r="G85" s="506">
        <v>5.6487050999999955</v>
      </c>
      <c r="H85" s="506">
        <v>9.705419019999999</v>
      </c>
      <c r="I85" s="506">
        <v>80.779248510000002</v>
      </c>
      <c r="J85" s="506">
        <v>70.718813644449341</v>
      </c>
      <c r="K85" s="506">
        <v>6081.8956646399993</v>
      </c>
      <c r="O85" s="1507"/>
    </row>
    <row r="86" spans="1:15">
      <c r="A86" s="507" t="s">
        <v>1145</v>
      </c>
      <c r="B86" s="506">
        <v>10.17530878</v>
      </c>
      <c r="C86" s="506">
        <v>76.656290202407092</v>
      </c>
      <c r="D86" s="506">
        <v>95.085902049999987</v>
      </c>
      <c r="E86" s="506">
        <v>176.92127800893047</v>
      </c>
      <c r="F86" s="506">
        <v>64.899816860000001</v>
      </c>
      <c r="G86" s="506">
        <v>3.6873400700000012</v>
      </c>
      <c r="H86" s="506">
        <v>20.126637640000002</v>
      </c>
      <c r="I86" s="506">
        <v>41.085839149999998</v>
      </c>
      <c r="J86" s="506">
        <v>44.175620051996624</v>
      </c>
      <c r="K86" s="506">
        <v>5309.5753802500003</v>
      </c>
      <c r="O86" s="1507"/>
    </row>
    <row r="87" spans="1:15">
      <c r="A87" s="507" t="s">
        <v>1144</v>
      </c>
      <c r="B87" s="506">
        <v>2.01855685</v>
      </c>
      <c r="C87" s="506">
        <v>35.249739806273453</v>
      </c>
      <c r="D87" s="506">
        <v>56.016936600000001</v>
      </c>
      <c r="E87" s="506">
        <v>241.76525125348084</v>
      </c>
      <c r="F87" s="506">
        <v>26.419144960000001</v>
      </c>
      <c r="G87" s="506">
        <v>1.5691057699999988</v>
      </c>
      <c r="H87" s="506">
        <v>3.9803720400000002</v>
      </c>
      <c r="I87" s="506">
        <v>20.869667150000001</v>
      </c>
      <c r="J87" s="506">
        <v>37.97367428222443</v>
      </c>
      <c r="K87" s="506">
        <v>2290.5778721699999</v>
      </c>
      <c r="O87" s="1507"/>
    </row>
    <row r="88" spans="1:15">
      <c r="A88" s="507" t="s">
        <v>1143</v>
      </c>
      <c r="B88" s="506">
        <v>-1.9989386999999998</v>
      </c>
      <c r="C88" s="506">
        <v>-51.695045422468553</v>
      </c>
      <c r="D88" s="506">
        <v>13.554154919999998</v>
      </c>
      <c r="E88" s="506">
        <v>87.072902113793418</v>
      </c>
      <c r="F88" s="506">
        <v>9.9285565299999998</v>
      </c>
      <c r="G88" s="506">
        <v>1.1918354600000001</v>
      </c>
      <c r="H88" s="506">
        <v>2.9735614300000002</v>
      </c>
      <c r="I88" s="506">
        <v>5.7631596399999996</v>
      </c>
      <c r="J88" s="506">
        <v>57.030784217120654</v>
      </c>
      <c r="K88" s="506">
        <v>1546.7158863399998</v>
      </c>
      <c r="O88" s="1507"/>
    </row>
    <row r="89" spans="1:15">
      <c r="A89" s="886" t="s">
        <v>1142</v>
      </c>
      <c r="B89" s="1496">
        <v>37.970483920000007</v>
      </c>
      <c r="C89" s="1496">
        <v>194.3396685985191</v>
      </c>
      <c r="D89" s="1496">
        <v>667.92364952000003</v>
      </c>
      <c r="E89" s="1496">
        <v>823.48845589401924</v>
      </c>
      <c r="F89" s="1496">
        <v>295.62261018999999</v>
      </c>
      <c r="G89" s="1496">
        <v>29.204471179999985</v>
      </c>
      <c r="H89" s="1496">
        <v>8.9238071299999984</v>
      </c>
      <c r="I89" s="1496">
        <v>257.49433188</v>
      </c>
      <c r="J89" s="1496">
        <v>38.551461991957765</v>
      </c>
      <c r="K89" s="1496">
        <v>7815.2822208299995</v>
      </c>
      <c r="O89" s="1507"/>
    </row>
    <row r="90" spans="1:15">
      <c r="A90" s="507" t="s">
        <v>1141</v>
      </c>
      <c r="B90" s="506">
        <v>0.21675981</v>
      </c>
      <c r="C90" s="506">
        <v>73.319556809588846</v>
      </c>
      <c r="D90" s="506">
        <v>55.425856870000004</v>
      </c>
      <c r="E90" s="506">
        <v>4092.0581570370869</v>
      </c>
      <c r="F90" s="506">
        <v>17.192543870000002</v>
      </c>
      <c r="G90" s="506">
        <v>7.1739980000001174E-2</v>
      </c>
      <c r="H90" s="506">
        <v>0.10585850999999999</v>
      </c>
      <c r="I90" s="506">
        <v>17.01494538</v>
      </c>
      <c r="J90" s="506">
        <v>30.698569838817541</v>
      </c>
      <c r="K90" s="506">
        <v>118.25483919000001</v>
      </c>
      <c r="O90" s="1507"/>
    </row>
    <row r="91" spans="1:15">
      <c r="A91" s="507" t="s">
        <v>1140</v>
      </c>
      <c r="B91" s="506">
        <v>37.6376214</v>
      </c>
      <c r="C91" s="506">
        <v>204.2428858620041</v>
      </c>
      <c r="D91" s="506">
        <v>610.95093741000005</v>
      </c>
      <c r="E91" s="506">
        <v>798.71560534368302</v>
      </c>
      <c r="F91" s="506">
        <v>278.01785583999998</v>
      </c>
      <c r="G91" s="506">
        <v>28.999859069999989</v>
      </c>
      <c r="H91" s="506">
        <v>8.7546759099999996</v>
      </c>
      <c r="I91" s="506">
        <v>240.26332085999999</v>
      </c>
      <c r="J91" s="506">
        <v>39.326123612895422</v>
      </c>
      <c r="K91" s="506">
        <v>7371.1495489599993</v>
      </c>
      <c r="O91" s="1507"/>
    </row>
    <row r="92" spans="1:15">
      <c r="A92" s="507" t="s">
        <v>1139</v>
      </c>
      <c r="B92" s="506">
        <v>0.11610271</v>
      </c>
      <c r="C92" s="506">
        <v>14.251071825926687</v>
      </c>
      <c r="D92" s="506">
        <v>1.5468552400000002</v>
      </c>
      <c r="E92" s="506">
        <v>47.407368763670249</v>
      </c>
      <c r="F92" s="506">
        <v>0.41221048000000005</v>
      </c>
      <c r="G92" s="506">
        <v>0.13287213000000003</v>
      </c>
      <c r="H92" s="506">
        <v>6.3272709999999996E-2</v>
      </c>
      <c r="I92" s="506">
        <v>0.21606564</v>
      </c>
      <c r="J92" s="506">
        <v>13.968058187526324</v>
      </c>
      <c r="K92" s="506">
        <v>325.87783268000004</v>
      </c>
      <c r="O92" s="1507"/>
    </row>
    <row r="93" spans="1:15">
      <c r="A93" s="886" t="s">
        <v>1138</v>
      </c>
      <c r="B93" s="1496">
        <v>1.3220976900000001</v>
      </c>
      <c r="C93" s="1496">
        <v>6.4322707201363949</v>
      </c>
      <c r="D93" s="1496">
        <v>30.586807780000001</v>
      </c>
      <c r="E93" s="1496">
        <v>37.104343228261087</v>
      </c>
      <c r="F93" s="1496">
        <v>21.803022139999999</v>
      </c>
      <c r="G93" s="1496">
        <v>3.2640821499999992</v>
      </c>
      <c r="H93" s="1496">
        <v>2.5890374899999999</v>
      </c>
      <c r="I93" s="1496">
        <v>15.9499025</v>
      </c>
      <c r="J93" s="1496">
        <v>53.869343039699459</v>
      </c>
      <c r="K93" s="1496">
        <v>8221.6545137699995</v>
      </c>
      <c r="O93" s="1507"/>
    </row>
    <row r="94" spans="1:15">
      <c r="A94" s="507" t="s">
        <v>1137</v>
      </c>
      <c r="B94" s="506">
        <v>4.880781E-2</v>
      </c>
      <c r="C94" s="506">
        <v>0.67566571999345559</v>
      </c>
      <c r="D94" s="506">
        <v>25.299750039999999</v>
      </c>
      <c r="E94" s="506">
        <v>87.199090537397481</v>
      </c>
      <c r="F94" s="506">
        <v>11.912815350000001</v>
      </c>
      <c r="G94" s="506">
        <v>0.4089587500000022</v>
      </c>
      <c r="H94" s="506">
        <v>0.27682575000000004</v>
      </c>
      <c r="I94" s="506">
        <v>11.227030849999998</v>
      </c>
      <c r="J94" s="506">
        <v>44.376054436306987</v>
      </c>
      <c r="K94" s="506">
        <v>2889.4649265600001</v>
      </c>
      <c r="O94" s="1507"/>
    </row>
    <row r="95" spans="1:15">
      <c r="A95" s="507" t="s">
        <v>1136</v>
      </c>
      <c r="B95" s="506">
        <v>1.3942707000000001</v>
      </c>
      <c r="C95" s="506">
        <v>29.044141875161728</v>
      </c>
      <c r="D95" s="506">
        <v>0.95804942999999998</v>
      </c>
      <c r="E95" s="506">
        <v>4.9815117571581968</v>
      </c>
      <c r="F95" s="506">
        <v>3.0010304700000003</v>
      </c>
      <c r="G95" s="506">
        <v>0.90533806000000006</v>
      </c>
      <c r="H95" s="506">
        <v>1.4591023600000002</v>
      </c>
      <c r="I95" s="506">
        <v>0.63659005000000002</v>
      </c>
      <c r="J95" s="506">
        <v>66.446472391304496</v>
      </c>
      <c r="K95" s="506">
        <v>1920.2091850300001</v>
      </c>
      <c r="O95" s="1507"/>
    </row>
    <row r="96" spans="1:15">
      <c r="A96" s="507" t="s">
        <v>1135</v>
      </c>
      <c r="B96" s="506">
        <v>-0.12098081999999999</v>
      </c>
      <c r="C96" s="506">
        <v>-1.4183061534902406</v>
      </c>
      <c r="D96" s="506">
        <v>4.3290083099999999</v>
      </c>
      <c r="E96" s="506">
        <v>12.662104273364287</v>
      </c>
      <c r="F96" s="506">
        <v>6.8891763199999989</v>
      </c>
      <c r="G96" s="506">
        <v>1.9497853399999994</v>
      </c>
      <c r="H96" s="506">
        <v>0.85310938000000003</v>
      </c>
      <c r="I96" s="506">
        <v>4.0862815999999995</v>
      </c>
      <c r="J96" s="506">
        <v>121.95318386508569</v>
      </c>
      <c r="K96" s="506">
        <v>3411.9804021799996</v>
      </c>
      <c r="O96" s="1507"/>
    </row>
    <row r="97" spans="1:24">
      <c r="A97" s="886" t="s">
        <v>973</v>
      </c>
      <c r="B97" s="1496">
        <v>16.924333399999998</v>
      </c>
      <c r="C97" s="1496">
        <v>15.801924636884264</v>
      </c>
      <c r="D97" s="1496">
        <v>473.83691646</v>
      </c>
      <c r="E97" s="1496">
        <v>110.28413257805184</v>
      </c>
      <c r="F97" s="1496">
        <v>123.90836590000001</v>
      </c>
      <c r="G97" s="1496">
        <v>10.860845339999994</v>
      </c>
      <c r="H97" s="1496">
        <v>15.36092348</v>
      </c>
      <c r="I97" s="1496">
        <v>97.686597080000013</v>
      </c>
      <c r="J97" s="1496">
        <v>35.383440356524794</v>
      </c>
      <c r="K97" s="1496">
        <v>42841.19507948</v>
      </c>
      <c r="O97" s="1507"/>
    </row>
    <row r="98" spans="1:24">
      <c r="A98" s="886" t="s">
        <v>1132</v>
      </c>
      <c r="B98" s="1496">
        <v>-26.667764089999999</v>
      </c>
      <c r="C98" s="1496">
        <v>-1142.5321377131177</v>
      </c>
      <c r="D98" s="1496">
        <v>8.5136436400000068</v>
      </c>
      <c r="E98" s="1496">
        <v>94.991206116346461</v>
      </c>
      <c r="F98" s="1496">
        <v>11.934432620000003</v>
      </c>
      <c r="G98" s="1496">
        <v>0.78881367000000724</v>
      </c>
      <c r="H98" s="1496">
        <v>0.10480232999999917</v>
      </c>
      <c r="I98" s="1496">
        <v>11.040816619999996</v>
      </c>
      <c r="J98" s="1496">
        <v>129.68380034285752</v>
      </c>
      <c r="K98" s="1496">
        <v>884.32154602000014</v>
      </c>
      <c r="O98" s="1507"/>
    </row>
    <row r="99" spans="1:24" ht="14.4" thickBot="1">
      <c r="A99" s="490"/>
      <c r="B99" s="1510"/>
      <c r="C99" s="490"/>
      <c r="D99" s="490">
        <v>0</v>
      </c>
      <c r="E99" s="490"/>
      <c r="F99" s="490"/>
      <c r="G99" s="490"/>
      <c r="H99" s="490"/>
      <c r="I99" s="490"/>
      <c r="J99" s="490">
        <v>0</v>
      </c>
      <c r="O99" s="1507"/>
    </row>
    <row r="100" spans="1:24" ht="14.4" thickBot="1">
      <c r="A100" s="883" t="s">
        <v>306</v>
      </c>
      <c r="B100" s="508">
        <v>106.76156778000001</v>
      </c>
      <c r="C100" s="508">
        <v>32.920721634631548</v>
      </c>
      <c r="D100" s="508">
        <v>3638.8736323199996</v>
      </c>
      <c r="E100" s="508">
        <v>273.41527324461765</v>
      </c>
      <c r="F100" s="508">
        <v>1658.50025648</v>
      </c>
      <c r="G100" s="508">
        <v>99.453910200000053</v>
      </c>
      <c r="H100" s="508">
        <v>171.30423556000002</v>
      </c>
      <c r="I100" s="508">
        <v>1387.7421107199998</v>
      </c>
      <c r="J100" s="508">
        <v>45.003288920423429</v>
      </c>
      <c r="K100" s="508">
        <v>131431.12524751999</v>
      </c>
      <c r="O100" s="1507"/>
      <c r="V100" s="1508"/>
      <c r="W100" s="1508"/>
    </row>
    <row r="101" spans="1:24">
      <c r="A101" s="507" t="s">
        <v>549</v>
      </c>
      <c r="B101" s="506">
        <v>4.6423211600000007</v>
      </c>
      <c r="C101" s="506">
        <v>2.0142834363111985</v>
      </c>
      <c r="D101" s="506">
        <v>1187.47687335</v>
      </c>
      <c r="E101" s="506">
        <v>87.145783791120166</v>
      </c>
      <c r="F101" s="506">
        <v>54.885823680000001</v>
      </c>
      <c r="G101" s="506">
        <v>16.850325140000002</v>
      </c>
      <c r="H101" s="506">
        <v>8.8006543999999991</v>
      </c>
      <c r="I101" s="506">
        <v>29.23484414</v>
      </c>
      <c r="J101" s="506">
        <v>4.4319346915436526</v>
      </c>
      <c r="K101" s="506">
        <v>136208.37576982001</v>
      </c>
      <c r="O101" s="1507"/>
      <c r="V101" s="1508"/>
      <c r="W101" s="1508"/>
      <c r="X101" s="1508"/>
    </row>
    <row r="102" spans="1:24">
      <c r="A102" s="507" t="s">
        <v>548</v>
      </c>
      <c r="B102" s="506">
        <v>21.051230609999998</v>
      </c>
      <c r="C102" s="506">
        <v>48.327777874289815</v>
      </c>
      <c r="D102" s="506">
        <v>434.48148543000002</v>
      </c>
      <c r="E102" s="506">
        <v>245.53549649907771</v>
      </c>
      <c r="F102" s="506">
        <v>271.55086588</v>
      </c>
      <c r="G102" s="506">
        <v>32.315127119999985</v>
      </c>
      <c r="H102" s="506">
        <v>47.701727270000006</v>
      </c>
      <c r="I102" s="506">
        <v>191.53401149000001</v>
      </c>
      <c r="J102" s="506">
        <v>44.083354046822407</v>
      </c>
      <c r="K102" s="506">
        <v>17423.71078162</v>
      </c>
      <c r="O102" s="1507"/>
      <c r="V102" s="1508"/>
      <c r="W102" s="1508"/>
      <c r="X102" s="1508"/>
    </row>
    <row r="103" spans="1:24" ht="14.4" thickBot="1">
      <c r="A103" s="885" t="s">
        <v>1131</v>
      </c>
      <c r="B103" s="509">
        <v>21.478765330000002</v>
      </c>
      <c r="C103" s="509">
        <v>128.43259916578234</v>
      </c>
      <c r="D103" s="509">
        <v>338.39923074000001</v>
      </c>
      <c r="E103" s="509">
        <v>487.28874511114151</v>
      </c>
      <c r="F103" s="509">
        <v>255.02627851999995</v>
      </c>
      <c r="G103" s="509">
        <v>24.305433350000001</v>
      </c>
      <c r="H103" s="509">
        <v>93.641271749999973</v>
      </c>
      <c r="I103" s="509">
        <v>137.07957341999997</v>
      </c>
      <c r="J103" s="509">
        <v>40.508240258182319</v>
      </c>
      <c r="K103" s="509">
        <v>6689.5057701899987</v>
      </c>
      <c r="O103" s="1507"/>
      <c r="V103" s="1508"/>
      <c r="W103" s="1508"/>
      <c r="X103" s="1508"/>
    </row>
    <row r="104" spans="1:24" ht="14.4" thickBot="1">
      <c r="A104" s="884" t="s">
        <v>305</v>
      </c>
      <c r="B104" s="505">
        <v>47.172317100000001</v>
      </c>
      <c r="C104" s="505">
        <v>12.322495580237975</v>
      </c>
      <c r="D104" s="505">
        <v>1960.3575895200001</v>
      </c>
      <c r="E104" s="505">
        <v>121.83470264068799</v>
      </c>
      <c r="F104" s="505">
        <v>581.46296807999988</v>
      </c>
      <c r="G104" s="505">
        <v>73.470885609999982</v>
      </c>
      <c r="H104" s="505">
        <v>150.14365341999996</v>
      </c>
      <c r="I104" s="505">
        <v>357.84842904999999</v>
      </c>
      <c r="J104" s="505">
        <v>24.980320013841471</v>
      </c>
      <c r="K104" s="505">
        <v>160321.59232163001</v>
      </c>
      <c r="O104" s="1507"/>
      <c r="V104" s="1508"/>
      <c r="W104" s="1508"/>
      <c r="X104" s="1508"/>
    </row>
    <row r="105" spans="1:24" ht="14.4" thickBot="1">
      <c r="A105" s="883" t="s">
        <v>299</v>
      </c>
      <c r="B105" s="508">
        <v>-0.29931598000000004</v>
      </c>
      <c r="C105" s="508">
        <v>-3.5733777964537468</v>
      </c>
      <c r="D105" s="508">
        <v>3.1844399999999998E-3</v>
      </c>
      <c r="E105" s="508">
        <v>9.4984472543310199E-3</v>
      </c>
      <c r="F105" s="508">
        <v>2.0797513600000004</v>
      </c>
      <c r="G105" s="508">
        <v>0.45352963000000046</v>
      </c>
      <c r="H105" s="508">
        <v>1.62483322</v>
      </c>
      <c r="I105" s="508">
        <v>1.3885099999999999E-3</v>
      </c>
      <c r="J105" s="508">
        <v>43.602956877818393</v>
      </c>
      <c r="K105" s="508">
        <v>3350.5103244000002</v>
      </c>
      <c r="O105" s="1507"/>
      <c r="V105" s="1508"/>
      <c r="W105" s="1508"/>
      <c r="X105" s="1508"/>
    </row>
    <row r="106" spans="1:24" ht="14.4" thickBot="1">
      <c r="A106" s="883" t="s">
        <v>621</v>
      </c>
      <c r="B106" s="508">
        <v>0</v>
      </c>
      <c r="C106" s="508">
        <v>0</v>
      </c>
      <c r="D106" s="508">
        <v>0</v>
      </c>
      <c r="E106" s="508">
        <v>0</v>
      </c>
      <c r="F106" s="508">
        <v>0</v>
      </c>
      <c r="G106" s="508">
        <v>0</v>
      </c>
      <c r="H106" s="508">
        <v>0</v>
      </c>
      <c r="I106" s="508">
        <v>0</v>
      </c>
      <c r="J106" s="508">
        <v>0</v>
      </c>
      <c r="K106" s="508">
        <v>28925.086519689994</v>
      </c>
      <c r="O106" s="1507"/>
      <c r="V106" s="1508"/>
      <c r="W106" s="1508"/>
      <c r="X106" s="1508"/>
    </row>
    <row r="107" spans="1:24" ht="14.4" thickBot="1">
      <c r="A107" s="884" t="s">
        <v>304</v>
      </c>
      <c r="B107" s="505">
        <v>153.6345689</v>
      </c>
      <c r="C107" s="505">
        <v>19.4131089234928</v>
      </c>
      <c r="D107" s="505">
        <v>5599.2344062800003</v>
      </c>
      <c r="E107" s="505">
        <v>171.61333475359194</v>
      </c>
      <c r="F107" s="505">
        <v>2242.0429759199997</v>
      </c>
      <c r="G107" s="505">
        <v>173.37832544000003</v>
      </c>
      <c r="H107" s="505">
        <v>323.07272220000004</v>
      </c>
      <c r="I107" s="505">
        <v>1745.5919282799998</v>
      </c>
      <c r="J107" s="505">
        <v>38.652037249562568</v>
      </c>
      <c r="K107" s="505">
        <v>324028.31441324</v>
      </c>
      <c r="O107" s="1507"/>
      <c r="V107" s="1508"/>
      <c r="W107" s="1508"/>
      <c r="X107" s="1508"/>
    </row>
    <row r="108" spans="1:24" ht="14.4" thickBot="1">
      <c r="A108" s="883" t="s">
        <v>1353</v>
      </c>
      <c r="B108" s="508"/>
      <c r="C108" s="508">
        <v>1.6609160414127135</v>
      </c>
      <c r="D108" s="508">
        <v>1083.0638432400001</v>
      </c>
      <c r="E108" s="508"/>
      <c r="F108" s="508"/>
      <c r="G108" s="508"/>
      <c r="H108" s="508"/>
      <c r="I108" s="508"/>
      <c r="J108" s="508"/>
      <c r="K108" s="508">
        <v>87309.775078489998</v>
      </c>
      <c r="O108" s="1507"/>
      <c r="V108" s="1508"/>
      <c r="W108" s="1508"/>
      <c r="X108" s="1508"/>
    </row>
    <row r="109" spans="1:24">
      <c r="A109" s="1894" t="s">
        <v>1592</v>
      </c>
      <c r="E109" s="1509"/>
      <c r="G109" s="1509"/>
      <c r="H109" s="1509"/>
      <c r="I109" s="1509"/>
      <c r="J109" s="1509"/>
      <c r="O109" s="1507"/>
      <c r="V109" s="1508"/>
      <c r="W109" s="1508"/>
      <c r="X109" s="1508"/>
    </row>
    <row r="110" spans="1:24">
      <c r="A110" s="1894" t="s">
        <v>1593</v>
      </c>
    </row>
    <row r="111" spans="1:24">
      <c r="A111" s="1899" t="s">
        <v>1594</v>
      </c>
    </row>
  </sheetData>
  <mergeCells count="10">
    <mergeCell ref="D3:D4"/>
    <mergeCell ref="D59:D60"/>
    <mergeCell ref="I59:I60"/>
    <mergeCell ref="H59:H60"/>
    <mergeCell ref="K59:K60"/>
    <mergeCell ref="G3:G4"/>
    <mergeCell ref="G59:G60"/>
    <mergeCell ref="I3:I4"/>
    <mergeCell ref="H3:H4"/>
    <mergeCell ref="K3:K4"/>
  </mergeCells>
  <printOptions horizontalCentered="1"/>
  <pageMargins left="0.70866141732283472" right="0.70866141732283472" top="0.74803149606299213" bottom="0.74803149606299213" header="0.31496062992125984" footer="0.31496062992125984"/>
  <pageSetup paperSize="9" scale="68" fitToWidth="0" fitToHeight="0" orientation="portrait" r:id="rId1"/>
  <rowBreaks count="1" manualBreakCount="1">
    <brk id="56" max="10" man="1"/>
  </rowBreaks>
  <customProperties>
    <customPr name="_pios_id" r:id="rId2"/>
  </customPropertie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E5C798-1DD1-4801-B982-7F54D37497E3}">
  <dimension ref="A1:P84"/>
  <sheetViews>
    <sheetView view="pageBreakPreview" topLeftCell="A61" zoomScale="80" zoomScaleNormal="90" zoomScaleSheetLayoutView="80" workbookViewId="0">
      <selection activeCell="G70" sqref="G70"/>
    </sheetView>
  </sheetViews>
  <sheetFormatPr defaultColWidth="9.109375" defaultRowHeight="14.4"/>
  <cols>
    <col min="1" max="1" width="31.6640625" style="490" customWidth="1"/>
    <col min="2" max="2" width="13.6640625" style="1524" customWidth="1"/>
    <col min="3" max="7" width="12" style="490" customWidth="1"/>
    <col min="8" max="8" width="18.109375" style="490" customWidth="1"/>
    <col min="9" max="11" width="9.109375" style="873"/>
    <col min="12" max="13" width="9.109375" style="1504"/>
    <col min="14" max="16384" width="9.109375" style="873"/>
  </cols>
  <sheetData>
    <row r="1" spans="1:16">
      <c r="A1" s="1896" t="s">
        <v>1597</v>
      </c>
      <c r="B1" s="1539"/>
      <c r="C1" s="902"/>
      <c r="D1" s="882"/>
      <c r="E1" s="902"/>
      <c r="F1" s="902"/>
      <c r="G1" s="902"/>
      <c r="H1" s="79"/>
    </row>
    <row r="2" spans="1:16">
      <c r="B2" s="888"/>
      <c r="C2" s="887"/>
      <c r="D2" s="887"/>
      <c r="E2" s="887"/>
      <c r="F2" s="887"/>
      <c r="G2" s="887"/>
      <c r="H2" s="1528"/>
    </row>
    <row r="3" spans="1:16" s="1506" customFormat="1" ht="21.75" customHeight="1">
      <c r="A3" s="1526"/>
      <c r="B3" s="1537" t="s">
        <v>312</v>
      </c>
      <c r="C3" s="1538" t="s">
        <v>1365</v>
      </c>
      <c r="D3" s="2036" t="s">
        <v>1364</v>
      </c>
      <c r="E3" s="1537" t="s">
        <v>313</v>
      </c>
      <c r="F3" s="1536"/>
      <c r="G3" s="1536" t="s">
        <v>1360</v>
      </c>
      <c r="H3" s="2034" t="s">
        <v>1596</v>
      </c>
      <c r="I3" s="1532"/>
      <c r="J3" s="1532"/>
      <c r="K3" s="1532"/>
      <c r="L3" s="1520"/>
      <c r="N3" s="1508"/>
      <c r="P3" s="1508"/>
    </row>
    <row r="4" spans="1:16" s="1506" customFormat="1" ht="12.75" customHeight="1" thickBot="1">
      <c r="A4" s="1535" t="s">
        <v>122</v>
      </c>
      <c r="B4" s="1534" t="s">
        <v>309</v>
      </c>
      <c r="C4" s="1533" t="s">
        <v>308</v>
      </c>
      <c r="D4" s="2037"/>
      <c r="E4" s="1898" t="s">
        <v>1590</v>
      </c>
      <c r="F4" s="1533" t="s">
        <v>310</v>
      </c>
      <c r="G4" s="1533" t="s">
        <v>1358</v>
      </c>
      <c r="H4" s="2035"/>
      <c r="I4" s="1532"/>
      <c r="J4" s="1532"/>
      <c r="K4" s="1532"/>
      <c r="L4" s="1507"/>
      <c r="N4" s="1508"/>
      <c r="P4" s="1508"/>
    </row>
    <row r="5" spans="1:16" ht="14.25" customHeight="1">
      <c r="A5" s="1531" t="s">
        <v>1383</v>
      </c>
      <c r="B5" s="899">
        <v>227.00012691946597</v>
      </c>
      <c r="C5" s="1530">
        <v>69</v>
      </c>
      <c r="D5" s="1530">
        <v>1666.2830467400001</v>
      </c>
      <c r="E5" s="1530">
        <v>106.56489859139053</v>
      </c>
      <c r="F5" s="1530">
        <v>463.21797941639926</v>
      </c>
      <c r="G5" s="1530">
        <v>19.449425391174081</v>
      </c>
      <c r="H5" s="1530">
        <v>155900</v>
      </c>
      <c r="I5" s="874"/>
      <c r="J5" s="874"/>
      <c r="K5" s="874"/>
    </row>
    <row r="6" spans="1:16" ht="14.25" customHeight="1">
      <c r="A6" s="901" t="s">
        <v>580</v>
      </c>
      <c r="B6" s="900">
        <v>142.04903043735442</v>
      </c>
      <c r="C6" s="900">
        <v>39</v>
      </c>
      <c r="D6" s="900"/>
      <c r="E6" s="900"/>
      <c r="F6" s="900">
        <v>226.57681578291198</v>
      </c>
      <c r="G6" s="900"/>
      <c r="H6" s="900"/>
      <c r="I6" s="874"/>
      <c r="J6" s="874"/>
    </row>
    <row r="7" spans="1:16" ht="14.25" customHeight="1">
      <c r="A7" s="901" t="s">
        <v>579</v>
      </c>
      <c r="B7" s="900">
        <v>84.951096482111552</v>
      </c>
      <c r="C7" s="900">
        <v>29.676742235307646</v>
      </c>
      <c r="D7" s="900"/>
      <c r="E7" s="900"/>
      <c r="F7" s="900">
        <v>236.64116363348731</v>
      </c>
      <c r="G7" s="900"/>
      <c r="H7" s="900"/>
      <c r="I7" s="874"/>
      <c r="J7" s="874"/>
    </row>
    <row r="8" spans="1:16" ht="14.25" customHeight="1">
      <c r="A8" s="894" t="s">
        <v>1382</v>
      </c>
      <c r="B8" s="887">
        <v>52.000236531380693</v>
      </c>
      <c r="C8" s="887">
        <v>88</v>
      </c>
      <c r="D8" s="887">
        <v>747.70799482999996</v>
      </c>
      <c r="E8" s="887">
        <v>177.49164069339355</v>
      </c>
      <c r="F8" s="887">
        <v>226.37800343633859</v>
      </c>
      <c r="G8" s="887">
        <v>33.963810459896635</v>
      </c>
      <c r="H8" s="887">
        <v>41900</v>
      </c>
      <c r="I8" s="874"/>
      <c r="J8" s="874"/>
      <c r="L8" s="1526"/>
      <c r="M8" s="1526"/>
    </row>
    <row r="9" spans="1:16" ht="14.25" customHeight="1">
      <c r="A9" s="894" t="s">
        <v>580</v>
      </c>
      <c r="B9" s="887">
        <v>17.891645358934365</v>
      </c>
      <c r="C9" s="887">
        <v>26</v>
      </c>
      <c r="D9" s="887"/>
      <c r="E9" s="887"/>
      <c r="F9" s="492">
        <v>83.679603349121777</v>
      </c>
      <c r="G9" s="887"/>
      <c r="H9" s="887"/>
      <c r="I9" s="874"/>
      <c r="J9" s="874"/>
      <c r="L9" s="1526"/>
      <c r="M9" s="1526"/>
    </row>
    <row r="10" spans="1:16">
      <c r="A10" s="894" t="s">
        <v>579</v>
      </c>
      <c r="B10" s="887">
        <v>34.108591172446332</v>
      </c>
      <c r="C10" s="887">
        <v>61.883148021428475</v>
      </c>
      <c r="D10" s="887"/>
      <c r="E10" s="887"/>
      <c r="F10" s="887">
        <v>142.69840008721681</v>
      </c>
      <c r="G10" s="887"/>
      <c r="H10" s="887"/>
      <c r="I10" s="874"/>
      <c r="J10" s="874"/>
      <c r="L10" s="1526"/>
      <c r="M10" s="1526"/>
    </row>
    <row r="11" spans="1:16" ht="14.25" customHeight="1">
      <c r="A11" s="894" t="s">
        <v>1381</v>
      </c>
      <c r="B11" s="887">
        <v>91.001815489999998</v>
      </c>
      <c r="C11" s="887">
        <v>107.0609594</v>
      </c>
      <c r="D11" s="887">
        <v>618.22948050000002</v>
      </c>
      <c r="E11" s="887">
        <v>181.39001005178008</v>
      </c>
      <c r="F11" s="887">
        <v>82.884736789999991</v>
      </c>
      <c r="G11" s="887">
        <v>8.9326203928898522</v>
      </c>
      <c r="H11" s="887">
        <v>34000</v>
      </c>
      <c r="I11" s="874"/>
      <c r="J11" s="874"/>
    </row>
    <row r="12" spans="1:16" ht="14.25" customHeight="1">
      <c r="A12" s="894" t="s">
        <v>580</v>
      </c>
      <c r="B12" s="887">
        <v>76.068490339999983</v>
      </c>
      <c r="C12" s="887">
        <v>89.492341576470565</v>
      </c>
      <c r="D12" s="887"/>
      <c r="E12" s="887"/>
      <c r="F12" s="492">
        <v>55.224092649999996</v>
      </c>
      <c r="G12" s="887"/>
      <c r="H12" s="887"/>
      <c r="I12" s="874"/>
      <c r="J12" s="874"/>
    </row>
    <row r="13" spans="1:16" ht="14.25" customHeight="1">
      <c r="A13" s="894" t="s">
        <v>579</v>
      </c>
      <c r="B13" s="887">
        <v>14.93332515</v>
      </c>
      <c r="C13" s="887">
        <v>17.568617823529411</v>
      </c>
      <c r="D13" s="887"/>
      <c r="E13" s="887"/>
      <c r="F13" s="887">
        <v>27.660644139999999</v>
      </c>
      <c r="G13" s="887"/>
      <c r="H13" s="887"/>
      <c r="I13" s="874"/>
      <c r="J13" s="874"/>
    </row>
    <row r="14" spans="1:16" ht="14.25" customHeight="1">
      <c r="A14" s="894" t="s">
        <v>1380</v>
      </c>
      <c r="B14" s="887">
        <v>53.0026890464773</v>
      </c>
      <c r="C14" s="887">
        <v>63.476274307158448</v>
      </c>
      <c r="D14" s="887">
        <v>193.41314854000001</v>
      </c>
      <c r="E14" s="887">
        <v>57.779861734044928</v>
      </c>
      <c r="F14" s="887">
        <v>74.145270589586886</v>
      </c>
      <c r="G14" s="887">
        <v>22.791624313085972</v>
      </c>
      <c r="H14" s="887">
        <v>33400</v>
      </c>
      <c r="I14" s="874"/>
      <c r="J14" s="1529"/>
    </row>
    <row r="15" spans="1:16" ht="14.25" customHeight="1">
      <c r="A15" s="894" t="s">
        <v>580</v>
      </c>
      <c r="B15" s="887">
        <v>34.17217455083545</v>
      </c>
      <c r="C15" s="887">
        <v>40.924759941120293</v>
      </c>
      <c r="D15" s="887"/>
      <c r="E15" s="887"/>
      <c r="F15" s="492">
        <v>44.085935720784789</v>
      </c>
      <c r="G15" s="887"/>
      <c r="H15" s="887"/>
      <c r="I15" s="874"/>
      <c r="J15" s="874"/>
    </row>
    <row r="16" spans="1:16" ht="14.25" customHeight="1">
      <c r="A16" s="894" t="s">
        <v>579</v>
      </c>
      <c r="B16" s="887">
        <v>18.830514495641847</v>
      </c>
      <c r="C16" s="887">
        <v>22.551514366038138</v>
      </c>
      <c r="D16" s="887"/>
      <c r="E16" s="887"/>
      <c r="F16" s="887">
        <v>30.0593348688021</v>
      </c>
      <c r="G16" s="887"/>
      <c r="H16" s="887"/>
      <c r="I16" s="874"/>
      <c r="J16" s="874"/>
    </row>
    <row r="17" spans="1:12" ht="14.25" customHeight="1">
      <c r="A17" s="894" t="s">
        <v>1379</v>
      </c>
      <c r="B17" s="887">
        <v>29.999009604954601</v>
      </c>
      <c r="C17" s="887">
        <v>25.805599660176</v>
      </c>
      <c r="D17" s="887">
        <v>106.93242287</v>
      </c>
      <c r="E17" s="887">
        <v>22.966120275634406</v>
      </c>
      <c r="F17" s="887">
        <v>60.94350574680827</v>
      </c>
      <c r="G17" s="887">
        <v>35.680463104445501</v>
      </c>
      <c r="H17" s="887">
        <v>46500</v>
      </c>
      <c r="I17" s="874"/>
      <c r="J17" s="874"/>
    </row>
    <row r="18" spans="1:12" ht="14.25" customHeight="1">
      <c r="A18" s="894" t="s">
        <v>580</v>
      </c>
      <c r="B18" s="887">
        <v>22.722687602809852</v>
      </c>
      <c r="C18" s="887">
        <v>19.546397937900945</v>
      </c>
      <c r="D18" s="887"/>
      <c r="E18" s="887"/>
      <c r="F18" s="492">
        <v>38.153983688819991</v>
      </c>
      <c r="G18" s="887"/>
      <c r="H18" s="887"/>
      <c r="I18" s="874"/>
      <c r="J18" s="874"/>
    </row>
    <row r="19" spans="1:12" ht="14.25" customHeight="1">
      <c r="A19" s="894" t="s">
        <v>579</v>
      </c>
      <c r="B19" s="887">
        <v>7.2763220021447479</v>
      </c>
      <c r="C19" s="887">
        <v>6.2592017222750522</v>
      </c>
      <c r="D19" s="887"/>
      <c r="E19" s="887"/>
      <c r="F19" s="887">
        <v>22.789522057988282</v>
      </c>
      <c r="G19" s="887"/>
      <c r="H19" s="887"/>
      <c r="I19" s="874"/>
      <c r="J19" s="874"/>
    </row>
    <row r="20" spans="1:12" ht="14.25" customHeight="1">
      <c r="A20" s="894" t="s">
        <v>1378</v>
      </c>
      <c r="B20" s="887">
        <v>0.99637624665293567</v>
      </c>
      <c r="C20" s="887"/>
      <c r="D20" s="887">
        <v>1.5631940186722204E-13</v>
      </c>
      <c r="E20" s="887"/>
      <c r="F20" s="887">
        <v>18.866462853665553</v>
      </c>
      <c r="G20" s="887"/>
      <c r="H20" s="887">
        <v>100</v>
      </c>
      <c r="I20" s="874"/>
      <c r="J20" s="874"/>
    </row>
    <row r="21" spans="1:12" ht="14.25" customHeight="1">
      <c r="A21" s="898"/>
      <c r="B21" s="891"/>
      <c r="C21" s="891"/>
      <c r="D21" s="891"/>
      <c r="E21" s="891"/>
      <c r="F21" s="891"/>
      <c r="G21" s="891"/>
      <c r="H21" s="891"/>
      <c r="I21" s="874"/>
      <c r="J21" s="874"/>
    </row>
    <row r="22" spans="1:12" ht="14.25" customHeight="1">
      <c r="A22" s="1527" t="s">
        <v>1377</v>
      </c>
      <c r="B22" s="899">
        <v>238.00421809910398</v>
      </c>
      <c r="C22" s="899">
        <v>113.79891962487305</v>
      </c>
      <c r="D22" s="899">
        <v>1966.71341319</v>
      </c>
      <c r="E22" s="899">
        <v>227.18206779463259</v>
      </c>
      <c r="F22" s="899">
        <v>1169.9230701546458</v>
      </c>
      <c r="G22" s="899">
        <v>53.748107209312366</v>
      </c>
      <c r="H22" s="899">
        <v>85400</v>
      </c>
      <c r="I22" s="874"/>
      <c r="J22" s="874"/>
    </row>
    <row r="23" spans="1:12" ht="14.25" customHeight="1">
      <c r="A23" s="901" t="s">
        <v>580</v>
      </c>
      <c r="B23" s="900">
        <v>6.1347916449675104</v>
      </c>
      <c r="C23" s="900">
        <v>4.8430643208278736</v>
      </c>
      <c r="D23" s="900"/>
      <c r="E23" s="900"/>
      <c r="F23" s="900">
        <v>771.00308634215878</v>
      </c>
      <c r="G23" s="900"/>
      <c r="H23" s="900"/>
      <c r="I23" s="874"/>
      <c r="J23" s="874"/>
    </row>
    <row r="24" spans="1:12" ht="14.25" customHeight="1">
      <c r="A24" s="901" t="s">
        <v>579</v>
      </c>
      <c r="B24" s="900">
        <v>231.86942645413646</v>
      </c>
      <c r="C24" s="900">
        <v>108.95585530404519</v>
      </c>
      <c r="D24" s="900"/>
      <c r="E24" s="900"/>
      <c r="F24" s="900">
        <v>398.91998381248698</v>
      </c>
      <c r="G24" s="900"/>
      <c r="H24" s="900"/>
      <c r="I24" s="874"/>
      <c r="J24" s="874"/>
    </row>
    <row r="25" spans="1:12" ht="14.25" customHeight="1">
      <c r="A25" s="894" t="s">
        <v>1376</v>
      </c>
      <c r="B25" s="887">
        <v>28.003618231698901</v>
      </c>
      <c r="C25" s="887">
        <v>61.896889261406386</v>
      </c>
      <c r="D25" s="887">
        <v>946.55540099999996</v>
      </c>
      <c r="E25" s="887">
        <v>437.77174227144286</v>
      </c>
      <c r="F25" s="887">
        <v>322.12197819481293</v>
      </c>
      <c r="G25" s="887">
        <v>54.913132699866807</v>
      </c>
      <c r="H25" s="887">
        <v>21300</v>
      </c>
      <c r="I25" s="874"/>
      <c r="J25" s="874"/>
      <c r="L25" s="1526"/>
    </row>
    <row r="26" spans="1:12" ht="14.25" customHeight="1">
      <c r="A26" s="894" t="s">
        <v>580</v>
      </c>
      <c r="B26" s="887">
        <v>0.81276688732489122</v>
      </c>
      <c r="C26" s="887">
        <v>9.4233193752580124</v>
      </c>
      <c r="D26" s="887"/>
      <c r="E26" s="887"/>
      <c r="F26" s="887">
        <v>227.51436114968124</v>
      </c>
      <c r="G26" s="887"/>
      <c r="H26" s="887"/>
      <c r="I26" s="874"/>
      <c r="J26" s="874"/>
      <c r="L26" s="1526"/>
    </row>
    <row r="27" spans="1:12" ht="14.25" customHeight="1">
      <c r="A27" s="894" t="s">
        <v>579</v>
      </c>
      <c r="B27" s="887">
        <v>27.190851344374007</v>
      </c>
      <c r="C27" s="887">
        <v>52.473569886148368</v>
      </c>
      <c r="D27" s="887"/>
      <c r="E27" s="887"/>
      <c r="F27" s="887">
        <v>94.607617045131704</v>
      </c>
      <c r="G27" s="887"/>
      <c r="H27" s="887"/>
      <c r="I27" s="874"/>
      <c r="J27" s="874"/>
      <c r="L27" s="1526"/>
    </row>
    <row r="28" spans="1:12" ht="14.25" customHeight="1">
      <c r="A28" s="894" t="s">
        <v>1375</v>
      </c>
      <c r="B28" s="887">
        <v>54.002829170558201</v>
      </c>
      <c r="C28" s="887">
        <v>153.19951537747008</v>
      </c>
      <c r="D28" s="887">
        <v>461.67886404000001</v>
      </c>
      <c r="E28" s="887">
        <v>321.55234106457391</v>
      </c>
      <c r="F28" s="887">
        <v>257.81380137070857</v>
      </c>
      <c r="G28" s="887">
        <v>43.507155750397949</v>
      </c>
      <c r="H28" s="887">
        <v>14100</v>
      </c>
      <c r="I28" s="874"/>
      <c r="J28" s="874"/>
    </row>
    <row r="29" spans="1:12" ht="14.25" customHeight="1">
      <c r="A29" s="894" t="s">
        <v>580</v>
      </c>
      <c r="B29" s="887">
        <v>19.430635733071217</v>
      </c>
      <c r="C29" s="887">
        <v>55.122370873960904</v>
      </c>
      <c r="D29" s="887"/>
      <c r="E29" s="887"/>
      <c r="F29" s="492">
        <v>200.8633424445508</v>
      </c>
      <c r="G29" s="887"/>
      <c r="H29" s="887"/>
      <c r="I29" s="874"/>
      <c r="J29" s="874"/>
    </row>
    <row r="30" spans="1:12" ht="14.25" customHeight="1">
      <c r="A30" s="894" t="s">
        <v>579</v>
      </c>
      <c r="B30" s="887">
        <v>34.57219343748698</v>
      </c>
      <c r="C30" s="887">
        <v>98.07714450350916</v>
      </c>
      <c r="D30" s="887"/>
      <c r="E30" s="887"/>
      <c r="F30" s="887">
        <v>56.950458926157808</v>
      </c>
      <c r="G30" s="887"/>
      <c r="H30" s="887"/>
      <c r="I30" s="874"/>
      <c r="J30" s="874"/>
    </row>
    <row r="31" spans="1:12" ht="14.25" customHeight="1">
      <c r="A31" s="894" t="s">
        <v>1374</v>
      </c>
      <c r="B31" s="887">
        <v>61.995648402670007</v>
      </c>
      <c r="C31" s="887">
        <v>146.73526249152664</v>
      </c>
      <c r="D31" s="887">
        <v>266.71302842</v>
      </c>
      <c r="E31" s="887">
        <v>156.62398981215847</v>
      </c>
      <c r="F31" s="887">
        <v>128.87461492157138</v>
      </c>
      <c r="G31" s="887">
        <v>21.841633006952645</v>
      </c>
      <c r="H31" s="887">
        <v>16900</v>
      </c>
      <c r="I31" s="874"/>
      <c r="J31" s="874"/>
    </row>
    <row r="32" spans="1:12" ht="14.25" customHeight="1">
      <c r="A32" s="894" t="s">
        <v>580</v>
      </c>
      <c r="B32" s="887">
        <v>6.5845428705746594</v>
      </c>
      <c r="C32" s="887">
        <v>15.584716853431146</v>
      </c>
      <c r="D32" s="887"/>
      <c r="E32" s="887"/>
      <c r="F32" s="492">
        <v>58.2544808492257</v>
      </c>
      <c r="G32" s="887"/>
      <c r="H32" s="887"/>
      <c r="I32" s="874"/>
      <c r="J32" s="874"/>
    </row>
    <row r="33" spans="1:11" ht="14.25" customHeight="1">
      <c r="A33" s="894" t="s">
        <v>579</v>
      </c>
      <c r="B33" s="887">
        <v>55.411105532095348</v>
      </c>
      <c r="C33" s="887">
        <v>131.15054563809551</v>
      </c>
      <c r="D33" s="887"/>
      <c r="E33" s="887"/>
      <c r="F33" s="887">
        <v>70.620134072345692</v>
      </c>
      <c r="G33" s="887"/>
      <c r="H33" s="887"/>
      <c r="I33" s="874"/>
      <c r="J33" s="874"/>
    </row>
    <row r="34" spans="1:11" ht="14.25" customHeight="1">
      <c r="A34" s="894" t="s">
        <v>1373</v>
      </c>
      <c r="B34" s="887">
        <v>47.004823214789504</v>
      </c>
      <c r="C34" s="887">
        <v>87.859482644466368</v>
      </c>
      <c r="D34" s="887">
        <v>110.78950766</v>
      </c>
      <c r="E34" s="887">
        <v>51.559608869272132</v>
      </c>
      <c r="F34" s="887">
        <v>87.654792126822457</v>
      </c>
      <c r="G34" s="887">
        <v>48.547377335091468</v>
      </c>
      <c r="H34" s="887">
        <v>21400</v>
      </c>
      <c r="I34" s="874"/>
      <c r="J34" s="874"/>
    </row>
    <row r="35" spans="1:11" ht="14.25" customHeight="1">
      <c r="A35" s="894" t="s">
        <v>580</v>
      </c>
      <c r="B35" s="887">
        <v>22.116513406967595</v>
      </c>
      <c r="C35" s="887">
        <v>41.339277396201119</v>
      </c>
      <c r="D35" s="887"/>
      <c r="E35" s="887"/>
      <c r="F35" s="492">
        <v>53.785400331390264</v>
      </c>
      <c r="G35" s="887"/>
      <c r="H35" s="887"/>
      <c r="I35" s="874"/>
      <c r="J35" s="874"/>
    </row>
    <row r="36" spans="1:11" ht="14.25" customHeight="1">
      <c r="A36" s="894" t="s">
        <v>579</v>
      </c>
      <c r="B36" s="887">
        <v>24.888309807821908</v>
      </c>
      <c r="C36" s="887">
        <v>46.520205248265249</v>
      </c>
      <c r="D36" s="887"/>
      <c r="E36" s="887"/>
      <c r="F36" s="887">
        <v>33.869391795432193</v>
      </c>
      <c r="G36" s="887"/>
      <c r="H36" s="887"/>
      <c r="I36" s="874"/>
      <c r="J36" s="874"/>
    </row>
    <row r="37" spans="1:11" ht="14.25" customHeight="1">
      <c r="A37" s="894" t="s">
        <v>1372</v>
      </c>
      <c r="B37" s="887">
        <v>51.998627161395397</v>
      </c>
      <c r="C37" s="887">
        <v>179.30561090136345</v>
      </c>
      <c r="D37" s="887">
        <v>177.83872400999999</v>
      </c>
      <c r="E37" s="887">
        <v>152.12601652902131</v>
      </c>
      <c r="F37" s="887">
        <v>90.224201464803457</v>
      </c>
      <c r="G37" s="887">
        <v>32.116161615938204</v>
      </c>
      <c r="H37" s="887">
        <v>11600</v>
      </c>
      <c r="I37" s="874"/>
      <c r="J37" s="874"/>
    </row>
    <row r="38" spans="1:11" ht="14.25" customHeight="1">
      <c r="A38" s="894" t="s">
        <v>580</v>
      </c>
      <c r="B38" s="887">
        <v>27.776873732884432</v>
      </c>
      <c r="C38" s="887">
        <v>95.782323216842883</v>
      </c>
      <c r="D38" s="887"/>
      <c r="E38" s="887"/>
      <c r="F38" s="492">
        <v>57.114972018773898</v>
      </c>
      <c r="G38" s="887"/>
      <c r="H38" s="887"/>
      <c r="I38" s="874"/>
      <c r="J38" s="874"/>
    </row>
    <row r="39" spans="1:11" ht="14.25" customHeight="1">
      <c r="A39" s="894" t="s">
        <v>579</v>
      </c>
      <c r="B39" s="887">
        <v>24.221753428510969</v>
      </c>
      <c r="C39" s="887">
        <v>83.523287684520582</v>
      </c>
      <c r="D39" s="887"/>
      <c r="E39" s="887"/>
      <c r="F39" s="887">
        <v>33.109229446029559</v>
      </c>
      <c r="G39" s="887"/>
      <c r="H39" s="887"/>
      <c r="I39" s="874"/>
      <c r="J39" s="874"/>
    </row>
    <row r="40" spans="1:11" ht="14.25" customHeight="1">
      <c r="A40" s="894" t="s">
        <v>1371</v>
      </c>
      <c r="B40" s="887">
        <v>-5.0013280820080368</v>
      </c>
      <c r="C40" s="887"/>
      <c r="D40" s="887">
        <v>3.1378880599999093</v>
      </c>
      <c r="E40" s="887"/>
      <c r="F40" s="887">
        <v>283.23368207592699</v>
      </c>
      <c r="G40" s="887"/>
      <c r="H40" s="887">
        <v>100</v>
      </c>
      <c r="I40" s="874"/>
      <c r="J40" s="874"/>
    </row>
    <row r="41" spans="1:11" ht="13.5" customHeight="1">
      <c r="B41" s="492"/>
      <c r="I41" s="874"/>
      <c r="J41" s="874"/>
    </row>
    <row r="42" spans="1:11">
      <c r="A42" s="1527" t="s">
        <v>1370</v>
      </c>
      <c r="B42" s="899">
        <v>228.99850983725702</v>
      </c>
      <c r="C42" s="899">
        <v>118.49858206326365</v>
      </c>
      <c r="D42" s="899">
        <v>1795.62906372</v>
      </c>
      <c r="E42" s="899">
        <v>229.4194721091545</v>
      </c>
      <c r="F42" s="899">
        <v>968.38093610753037</v>
      </c>
      <c r="G42" s="899">
        <v>46.333270734062346</v>
      </c>
      <c r="H42" s="899">
        <v>77300</v>
      </c>
      <c r="I42" s="874"/>
      <c r="J42" s="874"/>
    </row>
    <row r="43" spans="1:11" ht="14.25" customHeight="1">
      <c r="A43" s="901" t="s">
        <v>580</v>
      </c>
      <c r="B43" s="900">
        <v>137.32651550168532</v>
      </c>
      <c r="C43" s="900">
        <v>71.061586288064845</v>
      </c>
      <c r="D43" s="900"/>
      <c r="E43" s="900"/>
      <c r="F43" s="900">
        <v>828.26701381417149</v>
      </c>
      <c r="G43" s="900"/>
      <c r="H43" s="900"/>
      <c r="I43" s="874"/>
      <c r="J43" s="874"/>
    </row>
    <row r="44" spans="1:11">
      <c r="A44" s="901" t="s">
        <v>579</v>
      </c>
      <c r="B44" s="900">
        <v>91.671994335571696</v>
      </c>
      <c r="C44" s="900">
        <v>47.436995775198803</v>
      </c>
      <c r="D44" s="900"/>
      <c r="E44" s="900"/>
      <c r="F44" s="900">
        <v>140.1139222933588</v>
      </c>
      <c r="G44" s="900"/>
      <c r="H44" s="900"/>
      <c r="I44" s="874"/>
      <c r="J44" s="874"/>
    </row>
    <row r="45" spans="1:11" ht="14.25" customHeight="1">
      <c r="A45" s="894" t="s">
        <v>1369</v>
      </c>
      <c r="B45" s="887">
        <v>31.116508913799702</v>
      </c>
      <c r="C45" s="887">
        <v>138.29559517244311</v>
      </c>
      <c r="D45" s="887">
        <v>139.49826528000003</v>
      </c>
      <c r="E45" s="887">
        <v>153.08500622377736</v>
      </c>
      <c r="F45" s="887">
        <v>112.47082396061552</v>
      </c>
      <c r="G45" s="887">
        <v>42.308990450933301</v>
      </c>
      <c r="H45" s="887">
        <v>9000</v>
      </c>
      <c r="I45" s="874"/>
      <c r="J45" s="874"/>
      <c r="K45" s="874"/>
    </row>
    <row r="46" spans="1:11" ht="14.25" customHeight="1">
      <c r="A46" s="894" t="s">
        <v>580</v>
      </c>
      <c r="B46" s="887">
        <v>4.8056977324663759</v>
      </c>
      <c r="C46" s="887">
        <v>21.358656588739446</v>
      </c>
      <c r="D46" s="887"/>
      <c r="E46" s="887"/>
      <c r="F46" s="887">
        <v>59.020307736532821</v>
      </c>
      <c r="G46" s="887"/>
      <c r="H46" s="887"/>
      <c r="I46" s="874"/>
      <c r="J46" s="874"/>
    </row>
    <row r="47" spans="1:11" ht="14.25" customHeight="1">
      <c r="A47" s="894" t="s">
        <v>579</v>
      </c>
      <c r="B47" s="887">
        <v>26.310811181333328</v>
      </c>
      <c r="C47" s="887">
        <v>116.93693858370368</v>
      </c>
      <c r="D47" s="887"/>
      <c r="E47" s="887"/>
      <c r="F47" s="887">
        <v>53.450516224082698</v>
      </c>
      <c r="G47" s="887"/>
      <c r="H47" s="887"/>
      <c r="I47" s="874"/>
      <c r="J47" s="874"/>
    </row>
    <row r="48" spans="1:11" ht="14.25" customHeight="1">
      <c r="A48" s="894" t="s">
        <v>1368</v>
      </c>
      <c r="B48" s="887">
        <v>26.003917239986102</v>
      </c>
      <c r="C48" s="887">
        <v>109.49017785257305</v>
      </c>
      <c r="D48" s="887">
        <v>162.27671280000001</v>
      </c>
      <c r="E48" s="887">
        <v>169.4031848326394</v>
      </c>
      <c r="F48" s="887">
        <v>79.318887087044601</v>
      </c>
      <c r="G48" s="887">
        <v>40.85095000047744</v>
      </c>
      <c r="H48" s="887">
        <v>9500</v>
      </c>
      <c r="I48" s="874"/>
      <c r="J48" s="874"/>
    </row>
    <row r="49" spans="1:12" ht="14.25" customHeight="1">
      <c r="A49" s="894" t="s">
        <v>580</v>
      </c>
      <c r="B49" s="887">
        <v>22.009819540000038</v>
      </c>
      <c r="C49" s="887">
        <v>92.672924378947528</v>
      </c>
      <c r="D49" s="887"/>
      <c r="E49" s="887"/>
      <c r="F49" s="887">
        <v>66.291578808346387</v>
      </c>
      <c r="G49" s="887"/>
      <c r="H49" s="887"/>
      <c r="I49" s="874"/>
      <c r="J49" s="874"/>
    </row>
    <row r="50" spans="1:12" ht="14.25" customHeight="1">
      <c r="A50" s="894" t="s">
        <v>579</v>
      </c>
      <c r="B50" s="887">
        <v>3.994097699986062</v>
      </c>
      <c r="C50" s="887">
        <v>16.817253473625524</v>
      </c>
      <c r="D50" s="887"/>
      <c r="E50" s="887"/>
      <c r="F50" s="887">
        <v>13.027308278698211</v>
      </c>
      <c r="G50" s="887"/>
      <c r="H50" s="887"/>
      <c r="I50" s="874"/>
      <c r="J50" s="874"/>
    </row>
    <row r="51" spans="1:12" ht="14.25" customHeight="1">
      <c r="A51" s="894" t="s">
        <v>1367</v>
      </c>
      <c r="B51" s="887">
        <v>108.00154414367289</v>
      </c>
      <c r="C51" s="887">
        <v>317.65160042256736</v>
      </c>
      <c r="D51" s="887">
        <v>1287.1120139700001</v>
      </c>
      <c r="E51" s="887">
        <v>905.54399223861469</v>
      </c>
      <c r="F51" s="887">
        <v>613.68840168773033</v>
      </c>
      <c r="G51" s="887">
        <v>44.938632548666909</v>
      </c>
      <c r="H51" s="887">
        <v>13600</v>
      </c>
      <c r="I51" s="874"/>
      <c r="J51" s="874"/>
    </row>
    <row r="52" spans="1:12" ht="14.25" customHeight="1">
      <c r="A52" s="894" t="s">
        <v>580</v>
      </c>
      <c r="B52" s="887">
        <v>103.74179015633386</v>
      </c>
      <c r="C52" s="887">
        <v>305.12291222451137</v>
      </c>
      <c r="D52" s="887"/>
      <c r="E52" s="887"/>
      <c r="F52" s="887">
        <v>574.81544784383129</v>
      </c>
      <c r="G52" s="887"/>
      <c r="H52" s="887"/>
      <c r="I52" s="874"/>
      <c r="J52" s="874"/>
    </row>
    <row r="53" spans="1:12" ht="14.25" customHeight="1">
      <c r="A53" s="894" t="s">
        <v>579</v>
      </c>
      <c r="B53" s="887">
        <v>4.2597539873390176</v>
      </c>
      <c r="C53" s="887">
        <v>12.528688198055935</v>
      </c>
      <c r="D53" s="887"/>
      <c r="E53" s="887"/>
      <c r="F53" s="887">
        <v>38.872953843899047</v>
      </c>
      <c r="G53" s="887"/>
      <c r="H53" s="887"/>
      <c r="I53" s="874"/>
      <c r="J53" s="874"/>
    </row>
    <row r="54" spans="1:12" ht="14.25" customHeight="1">
      <c r="A54" s="894" t="s">
        <v>1366</v>
      </c>
      <c r="B54" s="887">
        <v>64.997914591320239</v>
      </c>
      <c r="C54" s="887">
        <v>183.09271715864855</v>
      </c>
      <c r="D54" s="887">
        <v>75.336988880000007</v>
      </c>
      <c r="E54" s="887">
        <v>52.617592532753335</v>
      </c>
      <c r="F54" s="887">
        <v>117.83273495539274</v>
      </c>
      <c r="G54" s="887">
        <v>115.69735888181161</v>
      </c>
      <c r="H54" s="887">
        <v>14200</v>
      </c>
      <c r="I54" s="874"/>
      <c r="J54" s="874"/>
    </row>
    <row r="55" spans="1:12" ht="14.25" customHeight="1">
      <c r="A55" s="894" t="s">
        <v>580</v>
      </c>
      <c r="B55" s="887">
        <v>8.6562677986526069</v>
      </c>
      <c r="C55" s="887">
        <v>24.383852953951006</v>
      </c>
      <c r="D55" s="887"/>
      <c r="E55" s="887"/>
      <c r="F55" s="887">
        <v>87.162906395244107</v>
      </c>
      <c r="G55" s="887"/>
      <c r="H55" s="887"/>
      <c r="I55" s="874"/>
      <c r="J55" s="874"/>
    </row>
    <row r="56" spans="1:12" ht="14.25" customHeight="1">
      <c r="A56" s="894" t="s">
        <v>579</v>
      </c>
      <c r="B56" s="887">
        <v>56.341646792667618</v>
      </c>
      <c r="C56" s="887">
        <v>158.70886420469751</v>
      </c>
      <c r="D56" s="887"/>
      <c r="E56" s="887"/>
      <c r="F56" s="887">
        <v>30.669828560148627</v>
      </c>
      <c r="G56" s="887"/>
      <c r="H56" s="887"/>
      <c r="I56" s="874"/>
      <c r="J56" s="874"/>
    </row>
    <row r="57" spans="1:12" ht="15" customHeight="1">
      <c r="A57" s="894" t="s">
        <v>530</v>
      </c>
      <c r="B57" s="887">
        <v>-1.1213750515219125</v>
      </c>
      <c r="C57" s="887">
        <v>-1.4469355503508547</v>
      </c>
      <c r="D57" s="887">
        <v>131.40508278999974</v>
      </c>
      <c r="E57" s="887">
        <v>42.388736383870885</v>
      </c>
      <c r="F57" s="887">
        <v>45.070088416747154</v>
      </c>
      <c r="G57" s="887"/>
      <c r="H57" s="887">
        <v>31000</v>
      </c>
      <c r="I57" s="874"/>
      <c r="J57" s="874"/>
    </row>
    <row r="58" spans="1:12">
      <c r="A58" s="887"/>
      <c r="B58" s="887"/>
      <c r="C58" s="887"/>
      <c r="D58" s="887"/>
      <c r="E58" s="887"/>
      <c r="F58" s="887"/>
      <c r="G58" s="887"/>
      <c r="H58" s="887"/>
      <c r="I58" s="874"/>
      <c r="J58" s="874"/>
    </row>
    <row r="59" spans="1:12">
      <c r="A59" s="1527" t="s">
        <v>627</v>
      </c>
      <c r="B59" s="899">
        <v>1.9973510197787399</v>
      </c>
      <c r="C59" s="899"/>
      <c r="D59" s="899">
        <v>12.563114820000001</v>
      </c>
      <c r="E59" s="899"/>
      <c r="F59" s="899">
        <v>9.4876440737753409</v>
      </c>
      <c r="G59" s="899"/>
      <c r="H59" s="899">
        <v>8800</v>
      </c>
      <c r="I59" s="874"/>
      <c r="J59" s="874"/>
    </row>
    <row r="60" spans="1:12">
      <c r="A60" s="897"/>
      <c r="B60" s="887"/>
      <c r="C60" s="887"/>
      <c r="D60" s="887"/>
      <c r="E60" s="887"/>
      <c r="F60" s="887"/>
      <c r="G60" s="887"/>
      <c r="H60" s="887"/>
      <c r="I60" s="874"/>
      <c r="J60" s="874"/>
    </row>
    <row r="61" spans="1:12">
      <c r="A61" s="1527" t="s">
        <v>530</v>
      </c>
      <c r="B61" s="899">
        <v>1.9984659537637339</v>
      </c>
      <c r="C61" s="899"/>
      <c r="D61" s="899">
        <v>21.420288639999999</v>
      </c>
      <c r="E61" s="899">
        <v>546.81566449009654</v>
      </c>
      <c r="F61" s="899">
        <v>91.727780146428955</v>
      </c>
      <c r="G61" s="899"/>
      <c r="H61" s="899">
        <v>300</v>
      </c>
      <c r="I61" s="874"/>
      <c r="J61" s="874"/>
    </row>
    <row r="62" spans="1:12">
      <c r="A62" s="1528"/>
      <c r="B62" s="887"/>
      <c r="C62" s="887"/>
      <c r="D62" s="887"/>
      <c r="E62" s="887"/>
      <c r="F62" s="887"/>
      <c r="G62" s="887"/>
      <c r="H62" s="887"/>
      <c r="I62" s="874"/>
      <c r="J62" s="874"/>
      <c r="L62" s="490"/>
    </row>
    <row r="63" spans="1:12">
      <c r="A63" s="1527" t="s">
        <v>265</v>
      </c>
      <c r="B63" s="899">
        <v>698.10867182937</v>
      </c>
      <c r="C63" s="899">
        <v>91.308424818964895</v>
      </c>
      <c r="D63" s="899">
        <v>5462.6089271100009</v>
      </c>
      <c r="E63" s="899">
        <v>165.33183142091082</v>
      </c>
      <c r="F63" s="899">
        <v>2702.7349218066156</v>
      </c>
      <c r="G63" s="899">
        <v>43.1254454692846</v>
      </c>
      <c r="H63" s="899">
        <v>327700</v>
      </c>
      <c r="I63" s="874"/>
      <c r="J63" s="874"/>
      <c r="L63" s="1526"/>
    </row>
    <row r="64" spans="1:12">
      <c r="A64" s="901" t="s">
        <v>580</v>
      </c>
      <c r="B64" s="900">
        <v>297.07933510941768</v>
      </c>
      <c r="C64" s="900">
        <v>38.516887715522451</v>
      </c>
      <c r="D64" s="900"/>
      <c r="E64" s="900"/>
      <c r="F64" s="900">
        <v>1906.5936713038739</v>
      </c>
      <c r="G64" s="900"/>
      <c r="H64" s="899"/>
      <c r="I64" s="874"/>
      <c r="J64" s="874"/>
      <c r="K64" s="874"/>
      <c r="L64" s="1526"/>
    </row>
    <row r="65" spans="1:12">
      <c r="A65" s="901" t="s">
        <v>579</v>
      </c>
      <c r="B65" s="900">
        <v>401.02933671995231</v>
      </c>
      <c r="C65" s="900">
        <v>52.791537103442451</v>
      </c>
      <c r="D65" s="900"/>
      <c r="E65" s="900"/>
      <c r="F65" s="900">
        <v>796.14125050274197</v>
      </c>
      <c r="G65" s="900"/>
      <c r="H65" s="899"/>
      <c r="I65" s="874"/>
      <c r="J65" s="874"/>
      <c r="K65" s="874"/>
      <c r="L65" s="1526"/>
    </row>
    <row r="66" spans="1:12">
      <c r="A66" s="492"/>
      <c r="B66" s="492"/>
      <c r="C66" s="492"/>
      <c r="D66" s="881"/>
      <c r="E66" s="881"/>
      <c r="F66" s="492"/>
      <c r="G66" s="492"/>
      <c r="H66" s="492"/>
    </row>
    <row r="67" spans="1:12">
      <c r="A67" s="492" t="s">
        <v>1357</v>
      </c>
      <c r="B67" s="492"/>
      <c r="C67" s="1524"/>
      <c r="F67" s="492"/>
      <c r="H67" s="887"/>
    </row>
    <row r="68" spans="1:12">
      <c r="A68" s="490" t="s">
        <v>1356</v>
      </c>
      <c r="B68" s="492"/>
      <c r="D68" s="492"/>
      <c r="E68" s="492"/>
      <c r="F68" s="492"/>
      <c r="H68" s="891"/>
    </row>
    <row r="69" spans="1:12">
      <c r="A69" s="490" t="s">
        <v>1465</v>
      </c>
      <c r="B69" s="903"/>
      <c r="C69" s="903"/>
      <c r="D69" s="903"/>
      <c r="E69" s="903"/>
      <c r="F69" s="903"/>
    </row>
    <row r="70" spans="1:12">
      <c r="A70" s="893"/>
      <c r="B70" s="903"/>
      <c r="C70" s="891"/>
      <c r="D70" s="887"/>
      <c r="E70" s="891"/>
      <c r="F70" s="903"/>
      <c r="G70" s="891"/>
      <c r="H70" s="891"/>
    </row>
    <row r="71" spans="1:12">
      <c r="A71" s="887"/>
      <c r="B71" s="903"/>
      <c r="C71" s="887"/>
      <c r="D71" s="903"/>
      <c r="E71" s="887"/>
      <c r="F71" s="903"/>
      <c r="G71" s="887"/>
      <c r="H71" s="874"/>
    </row>
    <row r="72" spans="1:12">
      <c r="A72" s="893"/>
      <c r="B72" s="903"/>
      <c r="C72" s="887"/>
      <c r="D72" s="903"/>
      <c r="E72" s="887"/>
      <c r="F72" s="903"/>
      <c r="G72" s="887"/>
      <c r="H72" s="1525"/>
    </row>
    <row r="73" spans="1:12">
      <c r="A73" s="894"/>
      <c r="B73" s="903"/>
      <c r="C73" s="887"/>
      <c r="D73" s="903"/>
      <c r="E73" s="887"/>
      <c r="F73" s="903"/>
      <c r="G73" s="887"/>
      <c r="H73" s="874"/>
    </row>
    <row r="74" spans="1:12">
      <c r="A74" s="893"/>
      <c r="B74" s="903"/>
      <c r="C74" s="887"/>
      <c r="D74" s="903"/>
      <c r="E74" s="887"/>
      <c r="F74" s="903"/>
      <c r="G74" s="891"/>
      <c r="H74" s="1525"/>
    </row>
    <row r="75" spans="1:12">
      <c r="A75" s="893"/>
      <c r="B75" s="903"/>
      <c r="C75" s="892"/>
      <c r="D75" s="903"/>
      <c r="E75" s="887"/>
      <c r="F75" s="903"/>
      <c r="G75" s="891"/>
      <c r="H75" s="1525"/>
    </row>
    <row r="76" spans="1:12">
      <c r="A76" s="890"/>
      <c r="B76" s="903"/>
      <c r="C76" s="887"/>
      <c r="D76" s="903"/>
      <c r="E76" s="887"/>
      <c r="F76" s="903"/>
      <c r="G76" s="889"/>
      <c r="H76" s="874"/>
    </row>
    <row r="77" spans="1:12">
      <c r="A77" s="887"/>
      <c r="B77" s="888"/>
      <c r="C77" s="887"/>
      <c r="D77" s="887"/>
      <c r="E77" s="887"/>
      <c r="F77" s="887"/>
      <c r="G77" s="887"/>
      <c r="H77" s="874"/>
    </row>
    <row r="78" spans="1:12">
      <c r="A78" s="887"/>
      <c r="B78" s="888"/>
      <c r="C78" s="887"/>
      <c r="D78" s="887"/>
      <c r="E78" s="887"/>
      <c r="F78" s="887"/>
      <c r="G78" s="887"/>
      <c r="H78" s="874"/>
    </row>
    <row r="79" spans="1:12">
      <c r="H79" s="492"/>
    </row>
    <row r="80" spans="1:12">
      <c r="H80" s="492"/>
    </row>
    <row r="81" spans="8:8">
      <c r="H81" s="492"/>
    </row>
    <row r="84" spans="8:8">
      <c r="H84" s="492"/>
    </row>
  </sheetData>
  <mergeCells count="2">
    <mergeCell ref="D3:D4"/>
    <mergeCell ref="H3:H4"/>
  </mergeCells>
  <printOptions horizontalCentered="1"/>
  <pageMargins left="0.70866141732283472" right="0.70866141732283472" top="0.74803149606299213" bottom="0.74803149606299213" header="0.31496062992125984" footer="0.31496062992125984"/>
  <pageSetup paperSize="9" scale="71" fitToWidth="0" fitToHeight="0" orientation="portrait" r:id="rId1"/>
  <customProperties>
    <customPr name="_pios_id" r:id="rId2"/>
  </customProperties>
  <drawing r:id="rId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C619D8-73FD-4D15-AB37-3AD04EAFD0EA}">
  <dimension ref="A1:K84"/>
  <sheetViews>
    <sheetView view="pageBreakPreview" topLeftCell="A61" zoomScale="80" zoomScaleNormal="90" zoomScaleSheetLayoutView="80" workbookViewId="0">
      <selection activeCell="D81" sqref="D81"/>
    </sheetView>
  </sheetViews>
  <sheetFormatPr defaultColWidth="9.109375" defaultRowHeight="14.4"/>
  <cols>
    <col min="1" max="1" width="27.44140625" style="490" customWidth="1"/>
    <col min="2" max="2" width="11.33203125" style="1524" customWidth="1"/>
    <col min="3" max="3" width="12" style="490" customWidth="1"/>
    <col min="4" max="4" width="11.109375" style="490" customWidth="1"/>
    <col min="5" max="6" width="12" style="490" customWidth="1"/>
    <col min="7" max="7" width="10.6640625" style="490" customWidth="1"/>
    <col min="8" max="8" width="23.6640625" style="490" customWidth="1"/>
    <col min="9" max="16384" width="9.109375" style="873"/>
  </cols>
  <sheetData>
    <row r="1" spans="1:11">
      <c r="A1" s="1896" t="s">
        <v>1598</v>
      </c>
      <c r="B1" s="1539"/>
      <c r="C1" s="902"/>
      <c r="D1" s="882"/>
      <c r="E1" s="902"/>
      <c r="F1" s="902"/>
      <c r="G1" s="902"/>
      <c r="H1" s="79"/>
    </row>
    <row r="2" spans="1:11">
      <c r="B2" s="888"/>
      <c r="C2" s="887"/>
      <c r="D2" s="887"/>
      <c r="E2" s="887"/>
      <c r="F2" s="887"/>
      <c r="G2" s="887"/>
      <c r="H2" s="1528"/>
    </row>
    <row r="3" spans="1:11" s="1506" customFormat="1" ht="21.75" customHeight="1">
      <c r="A3" s="1526"/>
      <c r="B3" s="1537" t="s">
        <v>312</v>
      </c>
      <c r="C3" s="1537" t="s">
        <v>1365</v>
      </c>
      <c r="D3" s="2036" t="s">
        <v>1364</v>
      </c>
      <c r="E3" s="1537" t="s">
        <v>313</v>
      </c>
      <c r="F3" s="1536"/>
      <c r="G3" s="1536" t="s">
        <v>1384</v>
      </c>
      <c r="H3" s="2034" t="s">
        <v>1596</v>
      </c>
    </row>
    <row r="4" spans="1:11" s="1506" customFormat="1" ht="14.25" customHeight="1" thickBot="1">
      <c r="A4" s="1535" t="s">
        <v>122</v>
      </c>
      <c r="B4" s="1534" t="s">
        <v>309</v>
      </c>
      <c r="C4" s="1534" t="s">
        <v>308</v>
      </c>
      <c r="D4" s="2038"/>
      <c r="E4" s="1898" t="s">
        <v>1590</v>
      </c>
      <c r="F4" s="1533" t="s">
        <v>310</v>
      </c>
      <c r="G4" s="1533" t="s">
        <v>1358</v>
      </c>
      <c r="H4" s="2035"/>
    </row>
    <row r="5" spans="1:11" ht="14.25" customHeight="1">
      <c r="A5" s="1531" t="s">
        <v>1383</v>
      </c>
      <c r="B5" s="1530">
        <v>37.999162294723099</v>
      </c>
      <c r="C5" s="1530">
        <v>10.635151300260361</v>
      </c>
      <c r="D5" s="1530">
        <v>1725.5007149399999</v>
      </c>
      <c r="E5" s="1530">
        <v>115.14527348721813</v>
      </c>
      <c r="F5" s="1530">
        <v>354.23740658721312</v>
      </c>
      <c r="G5" s="1530">
        <v>14.952146879276073</v>
      </c>
      <c r="H5" s="1530">
        <v>149500</v>
      </c>
      <c r="K5" s="874"/>
    </row>
    <row r="6" spans="1:11" ht="14.25" customHeight="1">
      <c r="A6" s="901" t="s">
        <v>580</v>
      </c>
      <c r="B6" s="900">
        <v>19.622717325404093</v>
      </c>
      <c r="C6" s="900">
        <v>5.3381151934191555</v>
      </c>
      <c r="D6" s="900"/>
      <c r="E6" s="900"/>
      <c r="F6" s="900">
        <v>181.49015662974674</v>
      </c>
      <c r="G6" s="900"/>
      <c r="H6" s="900"/>
      <c r="K6" s="874"/>
    </row>
    <row r="7" spans="1:11" ht="14.25" customHeight="1">
      <c r="A7" s="901" t="s">
        <v>579</v>
      </c>
      <c r="B7" s="900">
        <v>18.376444969319007</v>
      </c>
      <c r="C7" s="900">
        <v>5.2970361068412055</v>
      </c>
      <c r="D7" s="900"/>
      <c r="E7" s="900"/>
      <c r="F7" s="900">
        <v>172.74724995746638</v>
      </c>
      <c r="G7" s="900"/>
      <c r="H7" s="900"/>
      <c r="K7" s="874"/>
    </row>
    <row r="8" spans="1:11" ht="14.25" customHeight="1">
      <c r="A8" s="894" t="s">
        <v>1382</v>
      </c>
      <c r="B8" s="887">
        <v>11.997577405689698</v>
      </c>
      <c r="C8" s="887">
        <v>13.218551053547788</v>
      </c>
      <c r="D8" s="887">
        <v>757.06972433999999</v>
      </c>
      <c r="E8" s="887">
        <v>181.06147572640862</v>
      </c>
      <c r="F8" s="887">
        <v>212.85507050454166</v>
      </c>
      <c r="G8" s="887">
        <v>37.730945124177694</v>
      </c>
      <c r="H8" s="887">
        <v>41600</v>
      </c>
      <c r="K8" s="874"/>
    </row>
    <row r="9" spans="1:11" ht="14.25" customHeight="1">
      <c r="A9" s="894" t="s">
        <v>580</v>
      </c>
      <c r="B9" s="887">
        <v>2.9111799059072001</v>
      </c>
      <c r="C9" s="887">
        <v>3.1150654960646156</v>
      </c>
      <c r="D9" s="887"/>
      <c r="E9" s="887"/>
      <c r="F9" s="887">
        <v>92.58256420647885</v>
      </c>
      <c r="G9" s="887"/>
      <c r="H9" s="887"/>
      <c r="K9" s="874"/>
    </row>
    <row r="10" spans="1:11">
      <c r="A10" s="894" t="s">
        <v>579</v>
      </c>
      <c r="B10" s="887">
        <v>9.0863974997824997</v>
      </c>
      <c r="C10" s="887">
        <v>10.103485557483173</v>
      </c>
      <c r="D10" s="887"/>
      <c r="E10" s="887"/>
      <c r="F10" s="887">
        <v>120.27250629806281</v>
      </c>
      <c r="G10" s="887"/>
      <c r="H10" s="887"/>
      <c r="K10" s="874"/>
    </row>
    <row r="11" spans="1:11" ht="14.25" customHeight="1">
      <c r="A11" s="894" t="s">
        <v>1381</v>
      </c>
      <c r="B11" s="887">
        <v>8.00028367</v>
      </c>
      <c r="C11" s="887">
        <v>9.4958856617210685</v>
      </c>
      <c r="D11" s="887">
        <v>662.38637798000002</v>
      </c>
      <c r="E11" s="887">
        <v>196.32168324902491</v>
      </c>
      <c r="F11" s="887">
        <v>39.848141979999994</v>
      </c>
      <c r="G11" s="887">
        <v>3.4088189221007439</v>
      </c>
      <c r="H11" s="887">
        <v>33700</v>
      </c>
      <c r="K11" s="874"/>
    </row>
    <row r="12" spans="1:11" ht="14.25" customHeight="1">
      <c r="A12" s="894" t="s">
        <v>580</v>
      </c>
      <c r="B12" s="887">
        <v>3.4597650800000004</v>
      </c>
      <c r="C12" s="887">
        <v>4.1065460890207719</v>
      </c>
      <c r="D12" s="887"/>
      <c r="E12" s="887"/>
      <c r="F12" s="887">
        <v>22.579552189999998</v>
      </c>
      <c r="G12" s="887"/>
      <c r="H12" s="887"/>
      <c r="K12" s="874"/>
    </row>
    <row r="13" spans="1:11" ht="14.25" customHeight="1">
      <c r="A13" s="894" t="s">
        <v>579</v>
      </c>
      <c r="B13" s="887">
        <v>4.5405185899999996</v>
      </c>
      <c r="C13" s="887">
        <v>5.3893395727002966</v>
      </c>
      <c r="D13" s="887"/>
      <c r="E13" s="887"/>
      <c r="F13" s="887">
        <v>17.268589789999996</v>
      </c>
      <c r="G13" s="887"/>
      <c r="H13" s="887"/>
      <c r="K13" s="874"/>
    </row>
    <row r="14" spans="1:11" ht="14.25" customHeight="1">
      <c r="A14" s="894" t="s">
        <v>1380</v>
      </c>
      <c r="B14" s="887">
        <v>3.0033072658733801</v>
      </c>
      <c r="C14" s="887">
        <v>3.9517200866755005</v>
      </c>
      <c r="D14" s="887">
        <v>185.20407016000001</v>
      </c>
      <c r="E14" s="887">
        <v>60.820221418047907</v>
      </c>
      <c r="F14" s="887">
        <v>51.068056296520915</v>
      </c>
      <c r="G14" s="887">
        <v>19.42254633399509</v>
      </c>
      <c r="H14" s="887">
        <v>30400</v>
      </c>
      <c r="K14" s="1529"/>
    </row>
    <row r="15" spans="1:11" ht="14.25" customHeight="1">
      <c r="A15" s="894" t="s">
        <v>580</v>
      </c>
      <c r="B15" s="887">
        <v>1.4341767394228366</v>
      </c>
      <c r="C15" s="887">
        <v>1.8870746571353114</v>
      </c>
      <c r="D15" s="887"/>
      <c r="E15" s="887"/>
      <c r="F15" s="887">
        <v>35.964760495645734</v>
      </c>
      <c r="G15" s="887"/>
      <c r="H15" s="887"/>
      <c r="K15" s="874"/>
    </row>
    <row r="16" spans="1:11" ht="14.25" customHeight="1">
      <c r="A16" s="894" t="s">
        <v>579</v>
      </c>
      <c r="B16" s="887">
        <v>1.5691305264505433</v>
      </c>
      <c r="C16" s="887">
        <v>2.0646454295401884</v>
      </c>
      <c r="D16" s="887"/>
      <c r="E16" s="887"/>
      <c r="F16" s="887">
        <v>15.103295800875181</v>
      </c>
      <c r="G16" s="887"/>
      <c r="H16" s="887"/>
      <c r="K16" s="874"/>
    </row>
    <row r="17" spans="1:11" ht="14.25" customHeight="1">
      <c r="A17" s="894" t="s">
        <v>1379</v>
      </c>
      <c r="B17" s="887">
        <v>15.995174393942403</v>
      </c>
      <c r="C17" s="887">
        <v>14.607465199947399</v>
      </c>
      <c r="D17" s="887">
        <v>120.84054245999999</v>
      </c>
      <c r="E17" s="887">
        <v>27.562504723163752</v>
      </c>
      <c r="F17" s="887">
        <v>42.366168719279081</v>
      </c>
      <c r="G17" s="887">
        <v>21.753262796822767</v>
      </c>
      <c r="H17" s="887">
        <v>43800</v>
      </c>
      <c r="K17" s="874"/>
    </row>
    <row r="18" spans="1:11" ht="14.25" customHeight="1">
      <c r="A18" s="894" t="s">
        <v>580</v>
      </c>
      <c r="B18" s="887">
        <v>11.899530650667124</v>
      </c>
      <c r="C18" s="887">
        <v>10.867151279148059</v>
      </c>
      <c r="D18" s="887"/>
      <c r="E18" s="887"/>
      <c r="F18" s="887">
        <v>26.28676076643</v>
      </c>
      <c r="G18" s="887"/>
      <c r="H18" s="887"/>
      <c r="K18" s="874"/>
    </row>
    <row r="19" spans="1:11" ht="14.25" customHeight="1">
      <c r="A19" s="894" t="s">
        <v>579</v>
      </c>
      <c r="B19" s="887">
        <v>4.0956437432752777</v>
      </c>
      <c r="C19" s="887">
        <v>3.7403139207993403</v>
      </c>
      <c r="D19" s="887"/>
      <c r="E19" s="887"/>
      <c r="F19" s="887">
        <v>16.079407952849081</v>
      </c>
      <c r="G19" s="887"/>
      <c r="H19" s="887"/>
      <c r="K19" s="874"/>
    </row>
    <row r="20" spans="1:11" ht="14.25" customHeight="1">
      <c r="A20" s="894" t="s">
        <v>1378</v>
      </c>
      <c r="B20" s="887">
        <v>-0.99718044078235168</v>
      </c>
      <c r="C20" s="887"/>
      <c r="D20" s="887">
        <v>-1.7053025658242404E-13</v>
      </c>
      <c r="E20" s="887"/>
      <c r="F20" s="887">
        <v>8.0999690868714822</v>
      </c>
      <c r="G20" s="887"/>
      <c r="H20" s="887"/>
      <c r="K20" s="874"/>
    </row>
    <row r="21" spans="1:11" ht="14.25" customHeight="1">
      <c r="A21" s="898"/>
      <c r="B21" s="891"/>
      <c r="C21" s="891"/>
      <c r="D21" s="891"/>
      <c r="E21" s="891"/>
      <c r="F21" s="891"/>
      <c r="G21" s="891"/>
      <c r="H21" s="891"/>
      <c r="K21" s="874"/>
    </row>
    <row r="22" spans="1:11" ht="14.25" customHeight="1">
      <c r="A22" s="1527" t="s">
        <v>1377</v>
      </c>
      <c r="B22" s="899">
        <v>61.003355390711498</v>
      </c>
      <c r="C22" s="899">
        <v>30.46143761962</v>
      </c>
      <c r="D22" s="899">
        <v>1962.63887039</v>
      </c>
      <c r="E22" s="899">
        <v>233.83897901263811</v>
      </c>
      <c r="F22" s="899">
        <v>931.21106998703897</v>
      </c>
      <c r="G22" s="899">
        <v>52.126859849565875</v>
      </c>
      <c r="H22" s="899">
        <v>83000</v>
      </c>
      <c r="K22" s="874"/>
    </row>
    <row r="23" spans="1:11" ht="14.25" customHeight="1">
      <c r="A23" s="901" t="s">
        <v>580</v>
      </c>
      <c r="B23" s="900">
        <v>61.056243323340638</v>
      </c>
      <c r="C23" s="900">
        <v>29.971780040164163</v>
      </c>
      <c r="D23" s="900"/>
      <c r="E23" s="900"/>
      <c r="F23" s="900">
        <v>729.29005447770191</v>
      </c>
      <c r="G23" s="900"/>
      <c r="H23" s="900"/>
      <c r="K23" s="874"/>
    </row>
    <row r="24" spans="1:11" ht="14.25" customHeight="1">
      <c r="A24" s="901" t="s">
        <v>579</v>
      </c>
      <c r="B24" s="900">
        <v>-5.288793262913373E-2</v>
      </c>
      <c r="C24" s="900">
        <v>0.4896575794558391</v>
      </c>
      <c r="D24" s="900"/>
      <c r="E24" s="900"/>
      <c r="F24" s="900">
        <v>201.92101550933711</v>
      </c>
      <c r="G24" s="900"/>
      <c r="H24" s="900"/>
      <c r="K24" s="874"/>
    </row>
    <row r="25" spans="1:11" ht="14.25" customHeight="1">
      <c r="A25" s="894" t="s">
        <v>1376</v>
      </c>
      <c r="B25" s="887">
        <v>-5.0022264929290401</v>
      </c>
      <c r="C25" s="887">
        <v>-5.2057652519610054</v>
      </c>
      <c r="D25" s="887">
        <v>1004.5345076399999</v>
      </c>
      <c r="E25" s="887">
        <v>460.42162344091628</v>
      </c>
      <c r="F25" s="887">
        <v>317.70917127455687</v>
      </c>
      <c r="G25" s="887">
        <v>55.239812963130674</v>
      </c>
      <c r="H25" s="887">
        <v>21500</v>
      </c>
      <c r="K25" s="874"/>
    </row>
    <row r="26" spans="1:11" ht="14.25" customHeight="1">
      <c r="A26" s="894" t="s">
        <v>580</v>
      </c>
      <c r="B26" s="887">
        <v>1.2327900392834417</v>
      </c>
      <c r="C26" s="887">
        <v>4.405563347504077</v>
      </c>
      <c r="D26" s="887"/>
      <c r="E26" s="887"/>
      <c r="F26" s="887">
        <v>243.58731775024799</v>
      </c>
      <c r="G26" s="887"/>
      <c r="H26" s="887"/>
      <c r="K26" s="874"/>
    </row>
    <row r="27" spans="1:11" ht="14.25" customHeight="1">
      <c r="A27" s="894" t="s">
        <v>579</v>
      </c>
      <c r="B27" s="887">
        <v>-6.235016532212482</v>
      </c>
      <c r="C27" s="887">
        <v>-9.6113285994650841</v>
      </c>
      <c r="D27" s="887"/>
      <c r="E27" s="887"/>
      <c r="F27" s="887">
        <v>74.121853524308904</v>
      </c>
      <c r="G27" s="887"/>
      <c r="H27" s="887"/>
      <c r="K27" s="874"/>
    </row>
    <row r="28" spans="1:11" ht="14.25" customHeight="1">
      <c r="A28" s="894" t="s">
        <v>1375</v>
      </c>
      <c r="B28" s="887">
        <v>42.004987196140895</v>
      </c>
      <c r="C28" s="887">
        <v>120.87766099608891</v>
      </c>
      <c r="D28" s="887">
        <v>447.29451657999999</v>
      </c>
      <c r="E28" s="887">
        <v>316.2241438486252</v>
      </c>
      <c r="F28" s="887">
        <v>244.85659242127548</v>
      </c>
      <c r="G28" s="887">
        <v>48.237542573884369</v>
      </c>
      <c r="H28" s="887">
        <v>13900</v>
      </c>
      <c r="K28" s="874"/>
    </row>
    <row r="29" spans="1:11" ht="14.25" customHeight="1">
      <c r="A29" s="894" t="s">
        <v>580</v>
      </c>
      <c r="B29" s="887">
        <v>41.3657216905778</v>
      </c>
      <c r="C29" s="887">
        <v>119.03804803043973</v>
      </c>
      <c r="D29" s="887"/>
      <c r="E29" s="887"/>
      <c r="F29" s="887">
        <v>215.76388286592777</v>
      </c>
      <c r="G29" s="887"/>
      <c r="H29" s="887"/>
      <c r="K29" s="874"/>
    </row>
    <row r="30" spans="1:11" ht="14.25" customHeight="1">
      <c r="A30" s="894" t="s">
        <v>579</v>
      </c>
      <c r="B30" s="887">
        <v>0.63926550556309303</v>
      </c>
      <c r="C30" s="887">
        <v>1.8396129656491884</v>
      </c>
      <c r="D30" s="887"/>
      <c r="E30" s="887"/>
      <c r="F30" s="887">
        <v>29.092709555347724</v>
      </c>
      <c r="G30" s="887"/>
      <c r="H30" s="887"/>
      <c r="K30" s="874"/>
    </row>
    <row r="31" spans="1:11" ht="14.25" customHeight="1">
      <c r="A31" s="894" t="s">
        <v>1374</v>
      </c>
      <c r="B31" s="887">
        <v>10.998461284014502</v>
      </c>
      <c r="C31" s="887">
        <v>28.201182779524363</v>
      </c>
      <c r="D31" s="887">
        <v>238.21883412</v>
      </c>
      <c r="E31" s="887">
        <v>151.90312028394047</v>
      </c>
      <c r="F31" s="887">
        <v>82.287083683099894</v>
      </c>
      <c r="G31" s="887">
        <v>25.882043777483162</v>
      </c>
      <c r="H31" s="887">
        <v>15600</v>
      </c>
      <c r="K31" s="874"/>
    </row>
    <row r="32" spans="1:11" ht="14.25" customHeight="1">
      <c r="A32" s="894" t="s">
        <v>580</v>
      </c>
      <c r="B32" s="887">
        <v>9.6234530246927541</v>
      </c>
      <c r="C32" s="887">
        <v>24.67552057613527</v>
      </c>
      <c r="D32" s="887"/>
      <c r="E32" s="887"/>
      <c r="F32" s="887">
        <v>61.655902933148397</v>
      </c>
      <c r="G32" s="887"/>
      <c r="H32" s="887"/>
      <c r="K32" s="874"/>
    </row>
    <row r="33" spans="1:11" ht="14.25" customHeight="1">
      <c r="A33" s="894" t="s">
        <v>579</v>
      </c>
      <c r="B33" s="887">
        <v>1.3750082593217461</v>
      </c>
      <c r="C33" s="887">
        <v>3.5256622033890923</v>
      </c>
      <c r="D33" s="887"/>
      <c r="E33" s="887"/>
      <c r="F33" s="887">
        <v>20.63118074995149</v>
      </c>
      <c r="G33" s="887"/>
      <c r="H33" s="887"/>
      <c r="K33" s="874"/>
    </row>
    <row r="34" spans="1:11" ht="14.25" customHeight="1">
      <c r="A34" s="894" t="s">
        <v>1373</v>
      </c>
      <c r="B34" s="887">
        <v>9.9969375672504004</v>
      </c>
      <c r="C34" s="887">
        <v>19.506219643415417</v>
      </c>
      <c r="D34" s="887">
        <v>83.759400119999995</v>
      </c>
      <c r="E34" s="887">
        <v>40.748861629461089</v>
      </c>
      <c r="F34" s="887">
        <v>55.028231621237531</v>
      </c>
      <c r="G34" s="887">
        <v>47.230089542744494</v>
      </c>
      <c r="H34" s="887">
        <v>20500</v>
      </c>
      <c r="K34" s="874"/>
    </row>
    <row r="35" spans="1:11" ht="14.25" customHeight="1">
      <c r="A35" s="894" t="s">
        <v>580</v>
      </c>
      <c r="B35" s="887">
        <v>7.4203130824771</v>
      </c>
      <c r="C35" s="887">
        <v>14.478659673126048</v>
      </c>
      <c r="D35" s="887"/>
      <c r="E35" s="887"/>
      <c r="F35" s="887">
        <v>39.559639677141632</v>
      </c>
      <c r="G35" s="887"/>
      <c r="H35" s="887"/>
      <c r="K35" s="874"/>
    </row>
    <row r="36" spans="1:11" ht="14.25" customHeight="1">
      <c r="A36" s="894" t="s">
        <v>579</v>
      </c>
      <c r="B36" s="887">
        <v>2.5766244847733017</v>
      </c>
      <c r="C36" s="887">
        <v>5.0275599702893699</v>
      </c>
      <c r="D36" s="887"/>
      <c r="E36" s="887"/>
      <c r="F36" s="887">
        <v>15.4685919440959</v>
      </c>
      <c r="G36" s="887"/>
      <c r="H36" s="887"/>
      <c r="K36" s="874"/>
    </row>
    <row r="37" spans="1:11" ht="14.25" customHeight="1">
      <c r="A37" s="894" t="s">
        <v>1372</v>
      </c>
      <c r="B37" s="887">
        <v>2.9969688284028</v>
      </c>
      <c r="C37" s="887">
        <v>10.424239403140174</v>
      </c>
      <c r="D37" s="887">
        <v>185.74146115999997</v>
      </c>
      <c r="E37" s="887">
        <v>160.84295906600303</v>
      </c>
      <c r="F37" s="887">
        <v>48.000747970550179</v>
      </c>
      <c r="G37" s="887">
        <v>18.371711338499789</v>
      </c>
      <c r="H37" s="887">
        <v>11500</v>
      </c>
      <c r="K37" s="874"/>
    </row>
    <row r="38" spans="1:11" ht="14.25" customHeight="1">
      <c r="A38" s="894" t="s">
        <v>580</v>
      </c>
      <c r="B38" s="887">
        <v>1.8404663747269541</v>
      </c>
      <c r="C38" s="887">
        <v>6.4016221729633189</v>
      </c>
      <c r="D38" s="887"/>
      <c r="E38" s="887"/>
      <c r="F38" s="887">
        <v>34.123885080226898</v>
      </c>
      <c r="G38" s="887"/>
      <c r="H38" s="887"/>
      <c r="K38" s="874"/>
    </row>
    <row r="39" spans="1:11" ht="14.25" customHeight="1">
      <c r="A39" s="894" t="s">
        <v>579</v>
      </c>
      <c r="B39" s="887">
        <v>1.1565024536758459</v>
      </c>
      <c r="C39" s="887">
        <v>4.0226172301768557</v>
      </c>
      <c r="D39" s="887"/>
      <c r="E39" s="887"/>
      <c r="F39" s="887">
        <v>13.876862890323281</v>
      </c>
      <c r="G39" s="887"/>
      <c r="H39" s="887"/>
      <c r="K39" s="874"/>
    </row>
    <row r="40" spans="1:11" ht="14.25" customHeight="1">
      <c r="A40" s="894" t="s">
        <v>1371</v>
      </c>
      <c r="B40" s="887">
        <v>8.22700783194108E-3</v>
      </c>
      <c r="C40" s="887"/>
      <c r="D40" s="887">
        <v>3.0901507700002639</v>
      </c>
      <c r="E40" s="887"/>
      <c r="F40" s="887">
        <v>183.32924301631903</v>
      </c>
      <c r="G40" s="887"/>
      <c r="H40" s="887"/>
      <c r="K40" s="874"/>
    </row>
    <row r="41" spans="1:11" ht="13.5" customHeight="1">
      <c r="B41" s="492"/>
      <c r="K41" s="874"/>
    </row>
    <row r="42" spans="1:11">
      <c r="A42" s="1527" t="s">
        <v>1370</v>
      </c>
      <c r="B42" s="899">
        <v>51.998996857932596</v>
      </c>
      <c r="C42" s="899">
        <v>25.120288337165505</v>
      </c>
      <c r="D42" s="899">
        <v>1892.0514139999998</v>
      </c>
      <c r="E42" s="899">
        <v>226.14416703769442</v>
      </c>
      <c r="F42" s="899">
        <v>865.71814715994742</v>
      </c>
      <c r="G42" s="899">
        <v>40.468767663755465</v>
      </c>
      <c r="H42" s="899">
        <v>82800</v>
      </c>
      <c r="K42" s="874"/>
    </row>
    <row r="43" spans="1:11" ht="14.25" customHeight="1">
      <c r="A43" s="901" t="s">
        <v>580</v>
      </c>
      <c r="B43" s="900">
        <v>58.446244812110507</v>
      </c>
      <c r="C43" s="900">
        <v>28.234900875415704</v>
      </c>
      <c r="D43" s="900"/>
      <c r="E43" s="900"/>
      <c r="F43" s="900">
        <v>762.45238939735952</v>
      </c>
      <c r="G43" s="900"/>
      <c r="H43" s="900"/>
      <c r="K43" s="874"/>
    </row>
    <row r="44" spans="1:11">
      <c r="A44" s="901" t="s">
        <v>579</v>
      </c>
      <c r="B44" s="900">
        <v>-6.44724795417791</v>
      </c>
      <c r="C44" s="900">
        <v>-3.1146125382501983</v>
      </c>
      <c r="D44" s="900"/>
      <c r="E44" s="900"/>
      <c r="F44" s="900">
        <v>103.26575776258791</v>
      </c>
      <c r="G44" s="900"/>
      <c r="H44" s="900"/>
      <c r="K44" s="874"/>
    </row>
    <row r="45" spans="1:11" ht="14.25" customHeight="1">
      <c r="A45" s="894" t="s">
        <v>1369</v>
      </c>
      <c r="B45" s="887">
        <v>-4.0042808544177202</v>
      </c>
      <c r="C45" s="887">
        <v>-16.017123417670881</v>
      </c>
      <c r="D45" s="887">
        <v>191.33512014999999</v>
      </c>
      <c r="E45" s="887">
        <v>189.62668360253633</v>
      </c>
      <c r="F45" s="887">
        <v>90.094733241478195</v>
      </c>
      <c r="G45" s="887">
        <v>27.716697598557882</v>
      </c>
      <c r="H45" s="887">
        <v>10000</v>
      </c>
      <c r="K45" s="874"/>
    </row>
    <row r="46" spans="1:11" ht="14.25" customHeight="1">
      <c r="A46" s="894" t="s">
        <v>580</v>
      </c>
      <c r="B46" s="887">
        <v>-0.52147096358604683</v>
      </c>
      <c r="C46" s="887">
        <v>-2.0858838543441873</v>
      </c>
      <c r="D46" s="887"/>
      <c r="E46" s="887"/>
      <c r="F46" s="887">
        <v>53.031776651812891</v>
      </c>
      <c r="G46" s="887"/>
      <c r="H46" s="887"/>
      <c r="K46" s="874"/>
    </row>
    <row r="47" spans="1:11" ht="14.25" customHeight="1">
      <c r="A47" s="894" t="s">
        <v>579</v>
      </c>
      <c r="B47" s="887">
        <v>-3.4828098908316729</v>
      </c>
      <c r="C47" s="887">
        <v>-13.931239563326692</v>
      </c>
      <c r="D47" s="887"/>
      <c r="E47" s="887"/>
      <c r="F47" s="887">
        <v>37.062956589665305</v>
      </c>
      <c r="G47" s="887"/>
      <c r="H47" s="887"/>
      <c r="K47" s="874"/>
    </row>
    <row r="48" spans="1:11" ht="14.25" customHeight="1">
      <c r="A48" s="894" t="s">
        <v>1368</v>
      </c>
      <c r="B48" s="887">
        <v>3.9971304427861103</v>
      </c>
      <c r="C48" s="887">
        <v>17.964631203533081</v>
      </c>
      <c r="D48" s="887">
        <v>174.47044258</v>
      </c>
      <c r="E48" s="887">
        <v>194.33192311556479</v>
      </c>
      <c r="F48" s="887">
        <v>77.960994923430661</v>
      </c>
      <c r="G48" s="887">
        <v>35.591850623675406</v>
      </c>
      <c r="H48" s="887">
        <v>8900</v>
      </c>
      <c r="K48" s="874"/>
    </row>
    <row r="49" spans="1:11" ht="14.25" customHeight="1">
      <c r="A49" s="894" t="s">
        <v>580</v>
      </c>
      <c r="B49" s="887">
        <v>-3.3522297299999924</v>
      </c>
      <c r="C49" s="887">
        <v>-15.066201033707831</v>
      </c>
      <c r="D49" s="887"/>
      <c r="E49" s="887"/>
      <c r="F49" s="887">
        <v>62.097259305538977</v>
      </c>
      <c r="G49" s="887"/>
      <c r="H49" s="887"/>
      <c r="K49" s="874"/>
    </row>
    <row r="50" spans="1:11" ht="14.25" customHeight="1">
      <c r="A50" s="894" t="s">
        <v>579</v>
      </c>
      <c r="B50" s="887">
        <v>7.3493601727861027</v>
      </c>
      <c r="C50" s="887">
        <v>33.030832237240908</v>
      </c>
      <c r="D50" s="887"/>
      <c r="E50" s="887"/>
      <c r="F50" s="887">
        <v>15.863735617891679</v>
      </c>
      <c r="G50" s="887"/>
      <c r="H50" s="887"/>
      <c r="K50" s="874"/>
    </row>
    <row r="51" spans="1:11" ht="14.25" customHeight="1">
      <c r="A51" s="894" t="s">
        <v>1367</v>
      </c>
      <c r="B51" s="887">
        <v>57.998951918700705</v>
      </c>
      <c r="C51" s="887">
        <v>161.10819977416861</v>
      </c>
      <c r="D51" s="887">
        <v>1409.1926507000001</v>
      </c>
      <c r="E51" s="887">
        <v>941.18640132077667</v>
      </c>
      <c r="F51" s="887">
        <v>572.51393265420461</v>
      </c>
      <c r="G51" s="887">
        <v>37.968630143112897</v>
      </c>
      <c r="H51" s="887">
        <v>14400</v>
      </c>
      <c r="K51" s="874"/>
    </row>
    <row r="52" spans="1:11" ht="14.25" customHeight="1">
      <c r="A52" s="894" t="s">
        <v>580</v>
      </c>
      <c r="B52" s="887">
        <v>63.413287799892338</v>
      </c>
      <c r="C52" s="887">
        <v>176.14802166636758</v>
      </c>
      <c r="D52" s="887"/>
      <c r="E52" s="887"/>
      <c r="F52" s="887">
        <v>532.01365513676285</v>
      </c>
      <c r="G52" s="887"/>
      <c r="H52" s="887"/>
      <c r="K52" s="874"/>
    </row>
    <row r="53" spans="1:11" ht="14.25" customHeight="1">
      <c r="A53" s="894" t="s">
        <v>579</v>
      </c>
      <c r="B53" s="887">
        <v>-5.4143358811916311</v>
      </c>
      <c r="C53" s="887">
        <v>-15.039821892198976</v>
      </c>
      <c r="D53" s="887"/>
      <c r="E53" s="887"/>
      <c r="F53" s="887">
        <v>40.500277517441702</v>
      </c>
      <c r="G53" s="887"/>
      <c r="H53" s="887"/>
      <c r="K53" s="874"/>
    </row>
    <row r="54" spans="1:11" ht="14.25" customHeight="1">
      <c r="A54" s="894" t="s">
        <v>1366</v>
      </c>
      <c r="B54" s="887">
        <v>-1.9999874679546101</v>
      </c>
      <c r="C54" s="887">
        <v>-5.7142499084417437</v>
      </c>
      <c r="D54" s="887">
        <v>75.355783610000003</v>
      </c>
      <c r="E54" s="887">
        <v>53.511528535451681</v>
      </c>
      <c r="F54" s="887">
        <v>82.158681017002408</v>
      </c>
      <c r="G54" s="887">
        <v>101.03261988875359</v>
      </c>
      <c r="H54" s="887">
        <v>14000</v>
      </c>
      <c r="K54" s="874"/>
    </row>
    <row r="55" spans="1:11" ht="14.25" customHeight="1">
      <c r="A55" s="894" t="s">
        <v>580</v>
      </c>
      <c r="B55" s="887">
        <v>-1.7595042536366312</v>
      </c>
      <c r="C55" s="887">
        <v>-5.0271550103903744</v>
      </c>
      <c r="D55" s="887"/>
      <c r="E55" s="887"/>
      <c r="F55" s="887">
        <v>76.133922418882975</v>
      </c>
      <c r="G55" s="887"/>
      <c r="H55" s="887"/>
      <c r="K55" s="874"/>
    </row>
    <row r="56" spans="1:11" ht="14.25" customHeight="1">
      <c r="A56" s="894" t="s">
        <v>579</v>
      </c>
      <c r="B56" s="887">
        <v>-0.41048321431797896</v>
      </c>
      <c r="C56" s="887">
        <v>-1.1728091837656542</v>
      </c>
      <c r="D56" s="887"/>
      <c r="E56" s="887"/>
      <c r="F56" s="887">
        <v>6.0247585981194298</v>
      </c>
      <c r="G56" s="887"/>
      <c r="H56" s="887"/>
      <c r="K56" s="874"/>
    </row>
    <row r="57" spans="1:11" ht="15" customHeight="1">
      <c r="A57" s="894" t="s">
        <v>530</v>
      </c>
      <c r="B57" s="887">
        <v>-3.9928171811818878</v>
      </c>
      <c r="C57" s="887">
        <v>-4.4989489365429725</v>
      </c>
      <c r="D57" s="887">
        <v>41.697416959999629</v>
      </c>
      <c r="E57" s="887">
        <v>11.745751256337924</v>
      </c>
      <c r="F57" s="887">
        <v>42.989805323831519</v>
      </c>
      <c r="G57" s="887"/>
      <c r="H57" s="887">
        <v>35500</v>
      </c>
      <c r="K57" s="874"/>
    </row>
    <row r="58" spans="1:11">
      <c r="A58" s="887"/>
      <c r="B58" s="887"/>
      <c r="C58" s="887"/>
      <c r="D58" s="887"/>
      <c r="E58" s="887"/>
      <c r="F58" s="887"/>
      <c r="G58" s="887"/>
      <c r="H58" s="887"/>
      <c r="K58" s="874"/>
    </row>
    <row r="59" spans="1:11">
      <c r="A59" s="1527" t="s">
        <v>627</v>
      </c>
      <c r="B59" s="899">
        <v>3.133012322660278E-4</v>
      </c>
      <c r="C59" s="899"/>
      <c r="D59" s="899">
        <v>14.782554959999999</v>
      </c>
      <c r="E59" s="899"/>
      <c r="F59" s="899">
        <v>7.2335586994596532</v>
      </c>
      <c r="G59" s="899"/>
      <c r="H59" s="899">
        <v>8400</v>
      </c>
      <c r="K59" s="874"/>
    </row>
    <row r="60" spans="1:11">
      <c r="A60" s="897"/>
      <c r="B60" s="887"/>
      <c r="C60" s="887"/>
      <c r="D60" s="887"/>
      <c r="E60" s="887"/>
      <c r="F60" s="887"/>
      <c r="G60" s="887"/>
      <c r="H60" s="887"/>
      <c r="K60" s="874"/>
    </row>
    <row r="61" spans="1:11">
      <c r="A61" s="1527" t="s">
        <v>530</v>
      </c>
      <c r="B61" s="899">
        <v>2.9987235221320221</v>
      </c>
      <c r="C61" s="899"/>
      <c r="D61" s="899">
        <v>4.4612939999999996</v>
      </c>
      <c r="E61" s="899">
        <v>116.37149360781432</v>
      </c>
      <c r="F61" s="899">
        <v>83.366566990631512</v>
      </c>
      <c r="G61" s="899"/>
      <c r="H61" s="899">
        <v>300</v>
      </c>
      <c r="K61" s="874"/>
    </row>
    <row r="62" spans="1:11">
      <c r="A62" s="1528"/>
      <c r="B62" s="887"/>
      <c r="C62" s="887"/>
      <c r="D62" s="887"/>
      <c r="E62" s="887"/>
      <c r="F62" s="887"/>
      <c r="G62" s="887"/>
      <c r="H62" s="887"/>
      <c r="K62" s="874"/>
    </row>
    <row r="63" spans="1:11">
      <c r="A63" s="1527" t="s">
        <v>265</v>
      </c>
      <c r="B63" s="899">
        <v>154.01055136673099</v>
      </c>
      <c r="C63" s="899">
        <v>19.455359538271608</v>
      </c>
      <c r="D63" s="899">
        <v>5599.4348482900004</v>
      </c>
      <c r="E63" s="899">
        <v>171.63451870462865</v>
      </c>
      <c r="F63" s="899">
        <v>2241.7659658689122</v>
      </c>
      <c r="G63" s="899">
        <v>38.656475621090756</v>
      </c>
      <c r="H63" s="899">
        <v>324000</v>
      </c>
      <c r="K63" s="874"/>
    </row>
    <row r="64" spans="1:11">
      <c r="A64" s="901" t="s">
        <v>580</v>
      </c>
      <c r="B64" s="900">
        <v>143.86833222715561</v>
      </c>
      <c r="C64" s="900">
        <v>17.942224777426617</v>
      </c>
      <c r="D64" s="900"/>
      <c r="E64" s="900"/>
      <c r="F64" s="900">
        <v>1745.7920109804641</v>
      </c>
      <c r="G64" s="900"/>
      <c r="H64" s="899"/>
      <c r="K64" s="874"/>
    </row>
    <row r="65" spans="1:11">
      <c r="A65" s="901" t="s">
        <v>579</v>
      </c>
      <c r="B65" s="900">
        <v>10.142219139575406</v>
      </c>
      <c r="C65" s="900">
        <v>1.4978239542685678</v>
      </c>
      <c r="D65" s="900"/>
      <c r="E65" s="900"/>
      <c r="F65" s="900">
        <v>495.97395488844802</v>
      </c>
      <c r="G65" s="900"/>
      <c r="H65" s="899"/>
      <c r="K65" s="874"/>
    </row>
    <row r="66" spans="1:11">
      <c r="A66" s="492"/>
      <c r="B66" s="492"/>
      <c r="C66" s="492"/>
      <c r="D66" s="881"/>
      <c r="E66" s="881"/>
      <c r="F66" s="492"/>
      <c r="G66" s="492"/>
      <c r="H66" s="492"/>
    </row>
    <row r="67" spans="1:11">
      <c r="A67" s="492" t="s">
        <v>1357</v>
      </c>
      <c r="B67" s="492"/>
      <c r="C67" s="1524"/>
      <c r="F67" s="492"/>
      <c r="H67" s="887"/>
    </row>
    <row r="68" spans="1:11">
      <c r="A68" s="490" t="s">
        <v>1356</v>
      </c>
      <c r="B68" s="492"/>
      <c r="D68" s="492"/>
      <c r="E68" s="492"/>
      <c r="F68" s="492"/>
      <c r="H68" s="891"/>
    </row>
    <row r="69" spans="1:11">
      <c r="A69" s="490" t="s">
        <v>1465</v>
      </c>
      <c r="B69" s="492"/>
      <c r="C69" s="492"/>
      <c r="D69" s="492"/>
      <c r="E69" s="492"/>
      <c r="F69" s="492"/>
      <c r="H69" s="492"/>
    </row>
    <row r="70" spans="1:11">
      <c r="A70" s="893"/>
      <c r="B70" s="492"/>
      <c r="C70" s="891"/>
      <c r="D70" s="887"/>
      <c r="E70" s="891"/>
      <c r="F70" s="492"/>
      <c r="G70" s="891"/>
      <c r="H70" s="891"/>
    </row>
    <row r="71" spans="1:11">
      <c r="A71" s="887"/>
      <c r="B71" s="492"/>
      <c r="C71" s="887"/>
      <c r="D71" s="492"/>
      <c r="E71" s="887"/>
      <c r="F71" s="492"/>
      <c r="G71" s="887"/>
      <c r="H71" s="874"/>
    </row>
    <row r="72" spans="1:11">
      <c r="A72" s="893"/>
      <c r="B72" s="492"/>
      <c r="C72" s="887"/>
      <c r="D72" s="492"/>
      <c r="E72" s="887"/>
      <c r="F72" s="492"/>
      <c r="G72" s="887"/>
      <c r="H72" s="1525"/>
    </row>
    <row r="73" spans="1:11">
      <c r="A73" s="894"/>
      <c r="B73" s="492"/>
      <c r="C73" s="887"/>
      <c r="D73" s="492"/>
      <c r="E73" s="887"/>
      <c r="F73" s="492"/>
      <c r="G73" s="887"/>
      <c r="H73" s="874"/>
    </row>
    <row r="74" spans="1:11">
      <c r="A74" s="893"/>
      <c r="B74" s="492"/>
      <c r="C74" s="887"/>
      <c r="D74" s="492"/>
      <c r="E74" s="887"/>
      <c r="F74" s="492"/>
      <c r="G74" s="891"/>
      <c r="H74" s="1525"/>
    </row>
    <row r="75" spans="1:11">
      <c r="A75" s="893"/>
      <c r="B75" s="492"/>
      <c r="C75" s="892"/>
      <c r="D75" s="492"/>
      <c r="E75" s="887"/>
      <c r="F75" s="492"/>
      <c r="G75" s="891"/>
      <c r="H75" s="1525"/>
    </row>
    <row r="76" spans="1:11">
      <c r="A76" s="890"/>
      <c r="B76" s="492"/>
      <c r="C76" s="887"/>
      <c r="D76" s="492"/>
      <c r="E76" s="887"/>
      <c r="F76" s="492"/>
      <c r="G76" s="889"/>
      <c r="H76" s="874"/>
    </row>
    <row r="77" spans="1:11">
      <c r="A77" s="887"/>
      <c r="B77" s="888"/>
      <c r="C77" s="887"/>
      <c r="D77" s="887"/>
      <c r="E77" s="887"/>
      <c r="F77" s="887"/>
      <c r="G77" s="887"/>
      <c r="H77" s="874"/>
    </row>
    <row r="78" spans="1:11">
      <c r="A78" s="887"/>
      <c r="B78" s="888"/>
      <c r="C78" s="887"/>
      <c r="D78" s="887"/>
      <c r="E78" s="887"/>
      <c r="F78" s="887"/>
      <c r="G78" s="887"/>
      <c r="H78" s="874"/>
    </row>
    <row r="79" spans="1:11">
      <c r="H79" s="492"/>
    </row>
    <row r="80" spans="1:11">
      <c r="H80" s="492"/>
    </row>
    <row r="81" spans="8:8">
      <c r="H81" s="492"/>
    </row>
    <row r="84" spans="8:8">
      <c r="H84" s="492"/>
    </row>
  </sheetData>
  <mergeCells count="2">
    <mergeCell ref="D3:D4"/>
    <mergeCell ref="H3:H4"/>
  </mergeCells>
  <printOptions horizontalCentered="1"/>
  <pageMargins left="0.70866141732283472" right="0.70866141732283472" top="0.74803149606299213" bottom="0.74803149606299213" header="0.31496062992125984" footer="0.31496062992125984"/>
  <pageSetup paperSize="9" scale="71" fitToWidth="0" fitToHeight="0" orientation="portrait" r:id="rId1"/>
  <customProperties>
    <customPr name="_pios_id" r:id="rId2"/>
  </customProperties>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F47FCA-0CD3-407E-84A4-A6D072F99F87}">
  <dimension ref="A1:AB106"/>
  <sheetViews>
    <sheetView view="pageBreakPreview" topLeftCell="A34" zoomScale="60" zoomScaleNormal="100" workbookViewId="0">
      <selection activeCell="O60" sqref="O60"/>
    </sheetView>
  </sheetViews>
  <sheetFormatPr defaultColWidth="8.88671875" defaultRowHeight="14.4"/>
  <cols>
    <col min="1" max="1" width="25.109375" style="490" customWidth="1"/>
    <col min="2" max="6" width="6.44140625" style="490" customWidth="1"/>
    <col min="7" max="10" width="5.109375" style="490" bestFit="1" customWidth="1"/>
    <col min="11" max="18" width="5.109375" style="497" bestFit="1" customWidth="1"/>
    <col min="19" max="20" width="8.88671875" style="873"/>
    <col min="21" max="21" width="19.6640625" style="873" customWidth="1"/>
    <col min="22" max="16384" width="8.88671875" style="873"/>
  </cols>
  <sheetData>
    <row r="1" spans="1:28">
      <c r="A1" s="500" t="s">
        <v>1385</v>
      </c>
      <c r="B1" s="1558"/>
      <c r="C1" s="1558"/>
      <c r="D1" s="1558"/>
      <c r="E1" s="1558"/>
      <c r="F1" s="1558"/>
      <c r="G1" s="1558"/>
      <c r="H1" s="1558"/>
      <c r="I1" s="1558"/>
      <c r="J1" s="1558"/>
      <c r="K1" s="1558"/>
      <c r="L1" s="1558"/>
      <c r="M1" s="1558"/>
      <c r="N1" s="1558"/>
      <c r="O1" s="1558"/>
      <c r="P1" s="1558"/>
      <c r="Q1" s="1558"/>
      <c r="R1" s="1558"/>
    </row>
    <row r="2" spans="1:28">
      <c r="B2" s="497"/>
      <c r="C2" s="497"/>
      <c r="D2" s="497"/>
      <c r="E2" s="497"/>
      <c r="F2" s="497"/>
      <c r="G2" s="497"/>
      <c r="H2" s="497"/>
      <c r="I2" s="497"/>
      <c r="J2" s="497"/>
    </row>
    <row r="3" spans="1:28">
      <c r="B3" s="497"/>
      <c r="C3" s="497"/>
      <c r="D3" s="497"/>
      <c r="E3" s="497"/>
      <c r="F3" s="497"/>
      <c r="G3" s="497"/>
      <c r="H3" s="497"/>
      <c r="I3" s="497"/>
      <c r="J3" s="497"/>
    </row>
    <row r="4" spans="1:28" ht="15" thickBot="1">
      <c r="A4" s="1557" t="s">
        <v>266</v>
      </c>
      <c r="B4" s="1556" t="s">
        <v>1268</v>
      </c>
      <c r="C4" s="1555" t="s">
        <v>1117</v>
      </c>
      <c r="D4" s="1555" t="s">
        <v>1027</v>
      </c>
      <c r="E4" s="1555" t="s">
        <v>940</v>
      </c>
      <c r="F4" s="1555" t="s">
        <v>729</v>
      </c>
      <c r="G4" s="1555" t="s">
        <v>703</v>
      </c>
      <c r="H4" s="1555" t="s">
        <v>643</v>
      </c>
      <c r="I4" s="1555" t="s">
        <v>617</v>
      </c>
      <c r="J4" s="1555" t="s">
        <v>596</v>
      </c>
      <c r="K4" s="1555" t="s">
        <v>550</v>
      </c>
      <c r="L4" s="1555" t="s">
        <v>545</v>
      </c>
      <c r="M4" s="1555" t="s">
        <v>526</v>
      </c>
      <c r="N4" s="1555" t="s">
        <v>186</v>
      </c>
      <c r="O4" s="1555" t="s">
        <v>185</v>
      </c>
      <c r="P4" s="1555" t="s">
        <v>184</v>
      </c>
      <c r="Q4" s="1555" t="s">
        <v>183</v>
      </c>
      <c r="R4" s="1555" t="s">
        <v>182</v>
      </c>
    </row>
    <row r="5" spans="1:28">
      <c r="A5" s="1554" t="s">
        <v>326</v>
      </c>
      <c r="B5" s="908">
        <v>2.1109852451996258</v>
      </c>
      <c r="C5" s="907">
        <v>2.1852568854239522</v>
      </c>
      <c r="D5" s="907">
        <v>2.0891978454804083</v>
      </c>
      <c r="E5" s="907">
        <v>2.021813146764381</v>
      </c>
      <c r="F5" s="907">
        <v>1.9881982695858629</v>
      </c>
      <c r="G5" s="907">
        <v>2.095552657120431</v>
      </c>
      <c r="H5" s="907">
        <v>2.001412532774355</v>
      </c>
      <c r="I5" s="907">
        <v>2.1676775571459594</v>
      </c>
      <c r="J5" s="907">
        <v>2.3483202032863133</v>
      </c>
      <c r="K5" s="907">
        <v>2.3090846086718817</v>
      </c>
      <c r="L5" s="907">
        <v>2.4682982895991641</v>
      </c>
      <c r="M5" s="907">
        <v>2.5907123758692774</v>
      </c>
      <c r="N5" s="907">
        <v>2.6908568868664502</v>
      </c>
      <c r="O5" s="907">
        <v>2.8865814723353513</v>
      </c>
      <c r="P5" s="907">
        <v>3.08</v>
      </c>
      <c r="Q5" s="907">
        <v>2.93</v>
      </c>
      <c r="R5" s="907">
        <v>2.9</v>
      </c>
      <c r="U5" s="1551"/>
      <c r="V5" s="1550"/>
      <c r="W5" s="1548"/>
      <c r="X5" s="1550"/>
      <c r="Y5" s="1550"/>
      <c r="Z5" s="1550"/>
      <c r="AA5" s="1550"/>
      <c r="AB5" s="1550"/>
    </row>
    <row r="6" spans="1:28">
      <c r="A6" s="1552" t="s">
        <v>325</v>
      </c>
      <c r="B6" s="908">
        <v>0.92110746065435267</v>
      </c>
      <c r="C6" s="907">
        <v>0.90327014740382483</v>
      </c>
      <c r="D6" s="907">
        <v>0.9920910753582376</v>
      </c>
      <c r="E6" s="907">
        <v>1.0748635806350444</v>
      </c>
      <c r="F6" s="907">
        <v>1.0685218729131745</v>
      </c>
      <c r="G6" s="907">
        <v>1.1122885964548621</v>
      </c>
      <c r="H6" s="907">
        <v>1.1170173440974689</v>
      </c>
      <c r="I6" s="907">
        <v>1.1623139859798239</v>
      </c>
      <c r="J6" s="907">
        <v>1.112910410443974</v>
      </c>
      <c r="K6" s="907">
        <v>1.1402989350198394</v>
      </c>
      <c r="L6" s="907">
        <v>1.2479127124640661</v>
      </c>
      <c r="M6" s="907">
        <v>1.2658466928473893</v>
      </c>
      <c r="N6" s="907">
        <v>1.3209086336169171</v>
      </c>
      <c r="O6" s="907">
        <v>1.4286246948120058</v>
      </c>
      <c r="P6" s="907">
        <v>1.48</v>
      </c>
      <c r="Q6" s="907">
        <v>1.49</v>
      </c>
      <c r="R6" s="907">
        <v>1.54</v>
      </c>
      <c r="U6" s="1551"/>
      <c r="V6" s="1550"/>
      <c r="W6" s="1548"/>
      <c r="X6" s="1550"/>
      <c r="Y6" s="1550"/>
      <c r="Z6" s="1550"/>
      <c r="AA6" s="1550"/>
      <c r="AB6" s="1550"/>
    </row>
    <row r="7" spans="1:28">
      <c r="A7" s="1552" t="s">
        <v>324</v>
      </c>
      <c r="B7" s="908">
        <v>1.2436505990780684</v>
      </c>
      <c r="C7" s="907">
        <v>1.3279687115422811</v>
      </c>
      <c r="D7" s="907">
        <v>1.4222768270800756</v>
      </c>
      <c r="E7" s="907">
        <v>1.4714400725559555</v>
      </c>
      <c r="F7" s="907">
        <v>1.3666020776365515</v>
      </c>
      <c r="G7" s="907">
        <v>1.3602585111377223</v>
      </c>
      <c r="H7" s="907">
        <v>1.4049549487578081</v>
      </c>
      <c r="I7" s="907">
        <v>1.3273398460829433</v>
      </c>
      <c r="J7" s="907">
        <v>1.3632916758835698</v>
      </c>
      <c r="K7" s="907">
        <v>1.4062556234417176</v>
      </c>
      <c r="L7" s="907">
        <v>1.4906458156451752</v>
      </c>
      <c r="M7" s="907">
        <v>1.5643999523142924</v>
      </c>
      <c r="N7" s="907">
        <v>1.9044426818779108</v>
      </c>
      <c r="O7" s="907">
        <v>1.8002515472456357</v>
      </c>
      <c r="P7" s="907">
        <v>2.0099999999999998</v>
      </c>
      <c r="Q7" s="907">
        <v>1.93</v>
      </c>
      <c r="R7" s="907">
        <v>1.85</v>
      </c>
      <c r="U7" s="1551"/>
      <c r="V7" s="1550"/>
      <c r="W7" s="1548"/>
      <c r="X7" s="1550"/>
      <c r="Y7" s="1550"/>
      <c r="Z7" s="1550"/>
      <c r="AA7" s="1550"/>
      <c r="AB7" s="1550"/>
    </row>
    <row r="8" spans="1:28">
      <c r="A8" s="1552" t="s">
        <v>323</v>
      </c>
      <c r="B8" s="908">
        <v>0.23975137967428076</v>
      </c>
      <c r="C8" s="907">
        <v>0.30072529920633584</v>
      </c>
      <c r="D8" s="907">
        <v>0.25708642675735538</v>
      </c>
      <c r="E8" s="907">
        <v>0.27908777298393367</v>
      </c>
      <c r="F8" s="907">
        <v>0.23103504250003004</v>
      </c>
      <c r="G8" s="907">
        <v>0.29125606227923073</v>
      </c>
      <c r="H8" s="907">
        <v>0.23276986537908684</v>
      </c>
      <c r="I8" s="907">
        <v>0.22700675067772758</v>
      </c>
      <c r="J8" s="907">
        <v>9.6392197373878302E-2</v>
      </c>
      <c r="K8" s="907">
        <v>0.11529938627984558</v>
      </c>
      <c r="L8" s="907">
        <v>0.12682629142010127</v>
      </c>
      <c r="M8" s="907">
        <v>0.13738020455622818</v>
      </c>
      <c r="N8" s="907">
        <v>0.22635682293741302</v>
      </c>
      <c r="O8" s="907">
        <v>0.20331689747591813</v>
      </c>
      <c r="P8" s="907">
        <v>0.23</v>
      </c>
      <c r="Q8" s="907">
        <v>0.27</v>
      </c>
      <c r="R8" s="907">
        <v>0.23</v>
      </c>
      <c r="U8" s="1551"/>
      <c r="V8" s="1550"/>
      <c r="W8" s="1548"/>
      <c r="X8" s="1550"/>
      <c r="Y8" s="1550"/>
      <c r="Z8" s="1550"/>
      <c r="AA8" s="1550"/>
      <c r="AB8" s="1550"/>
    </row>
    <row r="9" spans="1:28">
      <c r="A9" s="1552" t="s">
        <v>322</v>
      </c>
      <c r="B9" s="908">
        <v>2.3399588581116116E-2</v>
      </c>
      <c r="C9" s="907">
        <v>8.6763112092497402E-2</v>
      </c>
      <c r="D9" s="907">
        <v>0.10187479054471202</v>
      </c>
      <c r="E9" s="907">
        <v>0.1158821568840003</v>
      </c>
      <c r="F9" s="907">
        <v>0.12294512401839947</v>
      </c>
      <c r="G9" s="907">
        <v>0.12659443868611631</v>
      </c>
      <c r="H9" s="907">
        <v>0.13061831976976668</v>
      </c>
      <c r="I9" s="907">
        <v>0.13313118799627444</v>
      </c>
      <c r="J9" s="907">
        <v>0.12789716716076074</v>
      </c>
      <c r="K9" s="907">
        <v>0.12381932330772127</v>
      </c>
      <c r="L9" s="907">
        <v>0.12775760285637822</v>
      </c>
      <c r="M9" s="907">
        <v>0.14455042711356431</v>
      </c>
      <c r="N9" s="907">
        <v>0.15297860292063284</v>
      </c>
      <c r="O9" s="907">
        <v>0.18079343424327335</v>
      </c>
      <c r="P9" s="907">
        <v>0.25</v>
      </c>
      <c r="Q9" s="907">
        <v>0.25</v>
      </c>
      <c r="R9" s="907">
        <v>0.25</v>
      </c>
      <c r="U9" s="1551"/>
      <c r="V9" s="1550"/>
      <c r="W9" s="1548"/>
      <c r="X9" s="1550"/>
      <c r="Y9" s="1550"/>
      <c r="Z9" s="1550"/>
      <c r="AA9" s="1550"/>
      <c r="AB9" s="1550"/>
    </row>
    <row r="10" spans="1:28">
      <c r="A10" s="1552" t="s">
        <v>321</v>
      </c>
      <c r="B10" s="908">
        <v>0.42258795247636799</v>
      </c>
      <c r="C10" s="907">
        <v>0.50472775739254017</v>
      </c>
      <c r="D10" s="907">
        <v>0.40360487879910806</v>
      </c>
      <c r="E10" s="907">
        <v>0.53660726870061037</v>
      </c>
      <c r="F10" s="907">
        <v>0.68381568437103435</v>
      </c>
      <c r="G10" s="907">
        <v>0.58530997308811605</v>
      </c>
      <c r="H10" s="907">
        <v>0.57695636417819141</v>
      </c>
      <c r="I10" s="907">
        <v>0.62662609323741114</v>
      </c>
      <c r="J10" s="907">
        <v>0.59483956910675373</v>
      </c>
      <c r="K10" s="907">
        <v>0.52956148116168023</v>
      </c>
      <c r="L10" s="907">
        <v>0.59258456339858301</v>
      </c>
      <c r="M10" s="907">
        <v>0.60535561824635453</v>
      </c>
      <c r="N10" s="907">
        <v>0.64324985373258381</v>
      </c>
      <c r="O10" s="907">
        <v>0.76580433455947361</v>
      </c>
      <c r="P10" s="907">
        <v>0.76</v>
      </c>
      <c r="Q10" s="907">
        <v>0.76</v>
      </c>
      <c r="R10" s="907">
        <v>0.81</v>
      </c>
      <c r="U10" s="1551"/>
      <c r="V10" s="1550"/>
      <c r="W10" s="1548"/>
      <c r="X10" s="1550"/>
      <c r="Y10" s="1550"/>
      <c r="Z10" s="1550"/>
      <c r="AA10" s="1550"/>
      <c r="AB10" s="1550"/>
    </row>
    <row r="11" spans="1:28">
      <c r="A11" s="1552" t="s">
        <v>320</v>
      </c>
      <c r="B11" s="908">
        <v>3.3196888541679709E-2</v>
      </c>
      <c r="C11" s="907">
        <v>4.0342181087761844E-2</v>
      </c>
      <c r="D11" s="907">
        <v>2.5738360320757443E-2</v>
      </c>
      <c r="E11" s="907">
        <v>3.3739579354054125E-2</v>
      </c>
      <c r="F11" s="907">
        <v>3.0065762163185471E-2</v>
      </c>
      <c r="G11" s="907">
        <v>3.3180596744692405E-2</v>
      </c>
      <c r="H11" s="907">
        <v>6.1889840283414772E-2</v>
      </c>
      <c r="I11" s="907">
        <v>9.8178075830208711E-2</v>
      </c>
      <c r="J11" s="907">
        <v>9.6143429349615908E-2</v>
      </c>
      <c r="K11" s="907">
        <v>9.5166536749609926E-2</v>
      </c>
      <c r="L11" s="907">
        <v>0.10378821194710991</v>
      </c>
      <c r="M11" s="907">
        <v>0.14056505813537354</v>
      </c>
      <c r="N11" s="907">
        <v>0.19972848099845397</v>
      </c>
      <c r="O11" s="907">
        <v>0.17767864643627682</v>
      </c>
      <c r="P11" s="907">
        <v>0.19</v>
      </c>
      <c r="Q11" s="907">
        <v>0.2</v>
      </c>
      <c r="R11" s="907">
        <v>0.14000000000000001</v>
      </c>
      <c r="U11" s="1551"/>
      <c r="V11" s="1550"/>
      <c r="W11" s="1548"/>
      <c r="X11" s="1550"/>
      <c r="Y11" s="1550"/>
      <c r="Z11" s="1550"/>
      <c r="AA11" s="1550"/>
      <c r="AB11" s="1550"/>
    </row>
    <row r="12" spans="1:28">
      <c r="A12" s="1552" t="s">
        <v>319</v>
      </c>
      <c r="B12" s="908">
        <v>0.71172891193442578</v>
      </c>
      <c r="C12" s="907">
        <v>0.86139152093570159</v>
      </c>
      <c r="D12" s="907">
        <v>0.82934820254049524</v>
      </c>
      <c r="E12" s="907">
        <v>0.85837398337736315</v>
      </c>
      <c r="F12" s="907">
        <v>0.87393695795469717</v>
      </c>
      <c r="G12" s="907">
        <v>0.82253227308947463</v>
      </c>
      <c r="H12" s="907">
        <v>0.66292759310566596</v>
      </c>
      <c r="I12" s="907">
        <v>0.68447016276262329</v>
      </c>
      <c r="J12" s="907">
        <v>0.79263906285527619</v>
      </c>
      <c r="K12" s="907">
        <v>0.77553090883012599</v>
      </c>
      <c r="L12" s="907">
        <v>0.81171304055033955</v>
      </c>
      <c r="M12" s="907">
        <v>0.94640899899880149</v>
      </c>
      <c r="N12" s="907">
        <v>1.0153076518222366</v>
      </c>
      <c r="O12" s="907">
        <v>1.1072106577612177</v>
      </c>
      <c r="P12" s="907">
        <v>1.1299999999999999</v>
      </c>
      <c r="Q12" s="907">
        <v>1.1000000000000001</v>
      </c>
      <c r="R12" s="907">
        <v>1.1399999999999999</v>
      </c>
      <c r="U12" s="1551"/>
      <c r="V12" s="1550"/>
      <c r="W12" s="1548"/>
      <c r="X12" s="1550"/>
      <c r="Y12" s="1550"/>
      <c r="Z12" s="1550"/>
      <c r="AA12" s="1550"/>
      <c r="AB12" s="1550"/>
    </row>
    <row r="13" spans="1:28">
      <c r="A13" s="1553" t="s">
        <v>318</v>
      </c>
      <c r="B13" s="908">
        <v>0.62553576128428967</v>
      </c>
      <c r="C13" s="907">
        <v>0.53185587757307284</v>
      </c>
      <c r="D13" s="907">
        <v>0.59522955579007952</v>
      </c>
      <c r="E13" s="907">
        <v>0.58621985968177914</v>
      </c>
      <c r="F13" s="907">
        <v>0.62749946884694829</v>
      </c>
      <c r="G13" s="907">
        <v>0.68788061781976129</v>
      </c>
      <c r="H13" s="907">
        <v>0.80926483319605469</v>
      </c>
      <c r="I13" s="907">
        <v>0.71621326359735071</v>
      </c>
      <c r="J13" s="907">
        <v>0.78846555425573495</v>
      </c>
      <c r="K13" s="907">
        <v>0.72661763309990379</v>
      </c>
      <c r="L13" s="907">
        <v>0.77091281648806265</v>
      </c>
      <c r="M13" s="907">
        <v>0.81523936422706733</v>
      </c>
      <c r="N13" s="907">
        <v>0.78461309736401186</v>
      </c>
      <c r="O13" s="907">
        <v>0.90714781307199877</v>
      </c>
      <c r="P13" s="907">
        <v>0.94</v>
      </c>
      <c r="Q13" s="907">
        <v>0.92</v>
      </c>
      <c r="R13" s="907">
        <v>0.92</v>
      </c>
      <c r="U13" s="1551"/>
      <c r="V13" s="1550"/>
      <c r="W13" s="1548"/>
      <c r="X13" s="1550"/>
      <c r="Y13" s="1550"/>
      <c r="Z13" s="1550"/>
      <c r="AA13" s="1550"/>
      <c r="AB13" s="1550"/>
    </row>
    <row r="14" spans="1:28">
      <c r="A14" s="1552" t="s">
        <v>317</v>
      </c>
      <c r="B14" s="908">
        <v>0.13644939303572765</v>
      </c>
      <c r="C14" s="907">
        <v>0.1823311434104806</v>
      </c>
      <c r="D14" s="907">
        <v>0.17798194191957473</v>
      </c>
      <c r="E14" s="907">
        <v>0.20810741025945464</v>
      </c>
      <c r="F14" s="907">
        <v>0.17390052702629175</v>
      </c>
      <c r="G14" s="907">
        <v>0.21987308473640349</v>
      </c>
      <c r="H14" s="907">
        <v>0.23403077940019729</v>
      </c>
      <c r="I14" s="907">
        <v>0.24608930709026614</v>
      </c>
      <c r="J14" s="907">
        <v>0.26885160245508033</v>
      </c>
      <c r="K14" s="907">
        <v>0.2549248073770039</v>
      </c>
      <c r="L14" s="907">
        <v>0.27805368757185034</v>
      </c>
      <c r="M14" s="907">
        <v>0.29028562186462825</v>
      </c>
      <c r="N14" s="907">
        <v>0.31461775218609939</v>
      </c>
      <c r="O14" s="907">
        <v>0.37527671334395934</v>
      </c>
      <c r="P14" s="907">
        <v>0.42</v>
      </c>
      <c r="Q14" s="907">
        <v>0.4</v>
      </c>
      <c r="R14" s="907">
        <v>0.43</v>
      </c>
      <c r="U14" s="1551"/>
      <c r="V14" s="1550"/>
      <c r="W14" s="1548"/>
      <c r="X14" s="1550"/>
      <c r="Y14" s="1550"/>
      <c r="Z14" s="1550"/>
      <c r="AA14" s="1550"/>
      <c r="AB14" s="1550"/>
    </row>
    <row r="15" spans="1:28">
      <c r="A15" s="1553" t="s">
        <v>316</v>
      </c>
      <c r="B15" s="908">
        <v>0.22834953981426975</v>
      </c>
      <c r="C15" s="907">
        <v>0.26291471260643051</v>
      </c>
      <c r="D15" s="907">
        <v>0.26339706115378486</v>
      </c>
      <c r="E15" s="907">
        <v>0.2996944665167886</v>
      </c>
      <c r="F15" s="907">
        <v>0.34059753285426869</v>
      </c>
      <c r="G15" s="907">
        <v>0.35826856447907346</v>
      </c>
      <c r="H15" s="907">
        <v>0.35156279011677827</v>
      </c>
      <c r="I15" s="907">
        <v>0.24794162214038118</v>
      </c>
      <c r="J15" s="907">
        <v>0.24011844813152766</v>
      </c>
      <c r="K15" s="907">
        <v>0.21574727883278991</v>
      </c>
      <c r="L15" s="907">
        <v>0.26146130552317487</v>
      </c>
      <c r="M15" s="907">
        <v>0.2688111189363846</v>
      </c>
      <c r="N15" s="907">
        <v>0.29850012399594117</v>
      </c>
      <c r="O15" s="907">
        <v>0.29154574616525347</v>
      </c>
      <c r="P15" s="907">
        <v>0.32</v>
      </c>
      <c r="Q15" s="907">
        <v>0.33</v>
      </c>
      <c r="R15" s="907">
        <v>0.35</v>
      </c>
      <c r="U15" s="1551"/>
      <c r="V15" s="1550"/>
      <c r="W15" s="1548"/>
      <c r="X15" s="1550"/>
      <c r="Y15" s="1550"/>
      <c r="Z15" s="1550"/>
      <c r="AA15" s="1550"/>
      <c r="AB15" s="1550"/>
    </row>
    <row r="16" spans="1:28">
      <c r="A16" s="1553" t="s">
        <v>315</v>
      </c>
      <c r="B16" s="908">
        <v>0.33878426757431618</v>
      </c>
      <c r="C16" s="907">
        <v>0.39687567687897701</v>
      </c>
      <c r="D16" s="907">
        <v>0.31690310360390095</v>
      </c>
      <c r="E16" s="907">
        <v>0.32854938552358703</v>
      </c>
      <c r="F16" s="907">
        <v>0.2757019822939637</v>
      </c>
      <c r="G16" s="907">
        <v>0.17511532071034477</v>
      </c>
      <c r="H16" s="907">
        <v>0.18771113811162679</v>
      </c>
      <c r="I16" s="907">
        <v>0.18184750999436036</v>
      </c>
      <c r="J16" s="907">
        <v>0.21180158662944099</v>
      </c>
      <c r="K16" s="907">
        <v>0.20333817247791558</v>
      </c>
      <c r="L16" s="907">
        <v>0.21517529425902282</v>
      </c>
      <c r="M16" s="907">
        <v>0.45481510031307593</v>
      </c>
      <c r="N16" s="907">
        <v>0.36651060462837759</v>
      </c>
      <c r="O16" s="907">
        <v>0.45298284086927149</v>
      </c>
      <c r="P16" s="907">
        <v>0.48</v>
      </c>
      <c r="Q16" s="907">
        <v>0.44</v>
      </c>
      <c r="R16" s="907">
        <v>0.47</v>
      </c>
      <c r="U16" s="1551"/>
      <c r="V16" s="1550"/>
      <c r="W16" s="1548"/>
      <c r="X16" s="1550"/>
      <c r="Y16" s="1550"/>
      <c r="Z16" s="1550"/>
      <c r="AA16" s="1550"/>
      <c r="AB16" s="1550"/>
    </row>
    <row r="17" spans="1:28">
      <c r="A17" s="1552" t="s">
        <v>314</v>
      </c>
      <c r="B17" s="908">
        <v>0.19455721030538717</v>
      </c>
      <c r="C17" s="907">
        <v>0.19266274078672335</v>
      </c>
      <c r="D17" s="907">
        <v>0.20585504764351165</v>
      </c>
      <c r="E17" s="907">
        <v>0.23810545945501693</v>
      </c>
      <c r="F17" s="907">
        <v>0.29569303812009939</v>
      </c>
      <c r="G17" s="907">
        <v>0.30620945366301416</v>
      </c>
      <c r="H17" s="907">
        <v>0.27377926510151451</v>
      </c>
      <c r="I17" s="907">
        <v>0.28051688847696971</v>
      </c>
      <c r="J17" s="907">
        <v>0.2816046394593153</v>
      </c>
      <c r="K17" s="907">
        <v>0.28656921961422416</v>
      </c>
      <c r="L17" s="907">
        <v>0.28742800074027164</v>
      </c>
      <c r="M17" s="907">
        <v>0.3039958426042782</v>
      </c>
      <c r="N17" s="907">
        <v>0.21882453401424312</v>
      </c>
      <c r="O17" s="907">
        <v>0.2208817191246174</v>
      </c>
      <c r="P17" s="907">
        <v>0.19</v>
      </c>
      <c r="Q17" s="907">
        <v>0.2</v>
      </c>
      <c r="R17" s="907">
        <v>0.2</v>
      </c>
      <c r="U17" s="1551"/>
      <c r="V17" s="1550"/>
      <c r="W17" s="1548"/>
      <c r="X17" s="1550"/>
      <c r="Y17" s="1550"/>
      <c r="Z17" s="1550"/>
      <c r="AA17" s="1550"/>
      <c r="AB17" s="1550"/>
    </row>
    <row r="18" spans="1:28">
      <c r="A18" s="1552" t="s">
        <v>3</v>
      </c>
      <c r="B18" s="908">
        <v>0.49474155619784277</v>
      </c>
      <c r="C18" s="907">
        <v>0.51250760348354285</v>
      </c>
      <c r="D18" s="907">
        <v>0.49683286490567757</v>
      </c>
      <c r="E18" s="907">
        <v>0.57535287376864486</v>
      </c>
      <c r="F18" s="907">
        <v>0.46061094132521768</v>
      </c>
      <c r="G18" s="907">
        <v>0.43525198294247064</v>
      </c>
      <c r="H18" s="907">
        <v>0.53319274893836066</v>
      </c>
      <c r="I18" s="907">
        <v>0.49413941937214956</v>
      </c>
      <c r="J18" s="907">
        <v>0.56744512961103233</v>
      </c>
      <c r="K18" s="907">
        <v>0.54283516501068652</v>
      </c>
      <c r="L18" s="907">
        <v>0.44843738746508299</v>
      </c>
      <c r="M18" s="907">
        <v>0.38032693490537239</v>
      </c>
      <c r="N18" s="907">
        <v>0.6046630950998082</v>
      </c>
      <c r="O18" s="907">
        <v>0.8111186555912816</v>
      </c>
      <c r="P18" s="907">
        <v>0.55000000000000004</v>
      </c>
      <c r="Q18" s="907">
        <v>0.64</v>
      </c>
      <c r="R18" s="907">
        <v>0.75</v>
      </c>
      <c r="U18" s="1551"/>
      <c r="V18" s="1550"/>
      <c r="W18" s="1548"/>
      <c r="X18" s="1550"/>
      <c r="Y18" s="1550"/>
      <c r="Z18" s="1550"/>
      <c r="AA18" s="1550"/>
      <c r="AB18" s="1550"/>
    </row>
    <row r="19" spans="1:28">
      <c r="A19" s="906" t="s">
        <v>265</v>
      </c>
      <c r="B19" s="1549">
        <v>7.7248257543517491</v>
      </c>
      <c r="C19" s="905">
        <v>8.2895933698241215</v>
      </c>
      <c r="D19" s="905">
        <v>8.177417981897678</v>
      </c>
      <c r="E19" s="905">
        <v>8.6278370164606137</v>
      </c>
      <c r="F19" s="905">
        <v>8.539124281609725</v>
      </c>
      <c r="G19" s="905">
        <v>8.6095721329517136</v>
      </c>
      <c r="H19" s="905">
        <v>8.5780883632102913</v>
      </c>
      <c r="I19" s="905">
        <v>8.5934916703844486</v>
      </c>
      <c r="J19" s="905">
        <v>8.8907206760022728</v>
      </c>
      <c r="K19" s="905">
        <v>8.725049079874946</v>
      </c>
      <c r="L19" s="905">
        <v>9.2309950199283826</v>
      </c>
      <c r="M19" s="905">
        <v>9.9086933109320885</v>
      </c>
      <c r="N19" s="905">
        <v>10.74155882206108</v>
      </c>
      <c r="O19" s="905">
        <v>11.609215173035537</v>
      </c>
      <c r="P19" s="905">
        <v>12.03</v>
      </c>
      <c r="Q19" s="905">
        <v>11.86</v>
      </c>
      <c r="R19" s="905">
        <v>11.979999999999999</v>
      </c>
      <c r="U19" s="1548"/>
      <c r="W19" s="1544"/>
    </row>
    <row r="20" spans="1:28">
      <c r="A20" s="572"/>
      <c r="B20" s="1547"/>
      <c r="C20" s="1547"/>
      <c r="D20" s="1547"/>
      <c r="E20" s="1547"/>
      <c r="F20" s="1547"/>
      <c r="G20" s="1547"/>
      <c r="H20" s="1547"/>
      <c r="I20" s="1547"/>
      <c r="J20" s="1547"/>
      <c r="K20" s="1546"/>
      <c r="L20" s="1546"/>
      <c r="M20" s="1546"/>
      <c r="N20" s="1546"/>
      <c r="O20" s="1545"/>
      <c r="P20" s="1545"/>
      <c r="Q20" s="1545"/>
      <c r="R20" s="1545"/>
      <c r="W20" s="1544"/>
    </row>
    <row r="21" spans="1:28">
      <c r="A21" s="904"/>
      <c r="B21" s="448"/>
      <c r="C21" s="1543"/>
      <c r="D21" s="1543"/>
      <c r="E21" s="1543"/>
      <c r="F21" s="1543"/>
      <c r="G21" s="1543"/>
      <c r="H21" s="1543"/>
      <c r="I21" s="1543"/>
      <c r="J21" s="1543"/>
      <c r="K21" s="1543"/>
      <c r="W21" s="1544"/>
    </row>
    <row r="22" spans="1:28">
      <c r="A22" s="904"/>
      <c r="B22" s="448"/>
      <c r="C22" s="1543"/>
      <c r="D22" s="1543"/>
      <c r="E22" s="1543"/>
      <c r="F22" s="1543"/>
      <c r="G22" s="1543"/>
      <c r="H22" s="1543"/>
      <c r="I22" s="1543"/>
      <c r="J22" s="1543"/>
      <c r="K22" s="1543"/>
      <c r="W22" s="1544"/>
    </row>
    <row r="23" spans="1:28">
      <c r="A23" s="904"/>
      <c r="B23" s="448"/>
      <c r="C23" s="1543"/>
      <c r="D23" s="1543"/>
      <c r="E23" s="1543"/>
      <c r="F23" s="1543"/>
      <c r="G23" s="1543"/>
      <c r="H23" s="1543"/>
      <c r="I23" s="1543"/>
      <c r="J23" s="1543"/>
      <c r="K23" s="1543"/>
      <c r="W23" s="1544"/>
    </row>
    <row r="24" spans="1:28">
      <c r="A24" s="904"/>
      <c r="B24" s="448"/>
      <c r="C24" s="1543"/>
      <c r="D24" s="1543"/>
      <c r="E24" s="1543"/>
      <c r="F24" s="1543"/>
      <c r="G24" s="1543"/>
      <c r="H24" s="1543"/>
      <c r="I24" s="1543"/>
      <c r="J24" s="1543"/>
      <c r="K24" s="1543"/>
      <c r="W24" s="1544"/>
    </row>
    <row r="25" spans="1:28">
      <c r="A25" s="904"/>
      <c r="B25" s="448"/>
      <c r="C25" s="1543"/>
      <c r="D25" s="1543"/>
      <c r="E25" s="1543"/>
      <c r="F25" s="1543"/>
      <c r="G25" s="1543"/>
      <c r="H25" s="1543"/>
      <c r="I25" s="1543"/>
      <c r="J25" s="1543"/>
      <c r="K25" s="1543"/>
      <c r="W25" s="1544"/>
    </row>
    <row r="26" spans="1:28">
      <c r="A26" s="904"/>
      <c r="B26" s="448"/>
      <c r="C26" s="1543"/>
      <c r="D26" s="1543"/>
      <c r="E26" s="1543"/>
      <c r="F26" s="1543"/>
      <c r="G26" s="1543"/>
      <c r="H26" s="1543"/>
      <c r="I26" s="1543"/>
      <c r="J26" s="1543"/>
      <c r="K26" s="1543"/>
      <c r="W26" s="1544"/>
    </row>
    <row r="27" spans="1:28">
      <c r="A27" s="904"/>
      <c r="B27" s="448"/>
      <c r="C27" s="1543"/>
      <c r="D27" s="1543"/>
      <c r="E27" s="1543"/>
      <c r="F27" s="1543"/>
      <c r="G27" s="1543"/>
      <c r="H27" s="1543"/>
      <c r="I27" s="1543"/>
      <c r="J27" s="1543"/>
      <c r="K27" s="1543"/>
      <c r="W27" s="1544"/>
    </row>
    <row r="28" spans="1:28">
      <c r="A28" s="904"/>
      <c r="B28" s="448"/>
      <c r="C28" s="1543"/>
      <c r="D28" s="1543"/>
      <c r="E28" s="1543"/>
      <c r="F28" s="1543"/>
      <c r="G28" s="1543"/>
      <c r="H28" s="1543"/>
      <c r="I28" s="1543"/>
      <c r="J28" s="1543"/>
      <c r="K28" s="1543"/>
      <c r="W28" s="1544"/>
    </row>
    <row r="29" spans="1:28">
      <c r="A29" s="904"/>
      <c r="B29" s="448"/>
      <c r="C29" s="1543"/>
      <c r="D29" s="1543"/>
      <c r="E29" s="1543"/>
      <c r="F29" s="1543"/>
      <c r="G29" s="1543"/>
      <c r="H29" s="1543"/>
      <c r="I29" s="1543"/>
      <c r="J29" s="1543"/>
      <c r="K29" s="1543"/>
      <c r="W29" s="1544"/>
    </row>
    <row r="30" spans="1:28">
      <c r="A30" s="904"/>
      <c r="B30" s="448"/>
      <c r="C30" s="1543"/>
      <c r="D30" s="1543"/>
      <c r="E30" s="1543"/>
      <c r="F30" s="1543"/>
      <c r="G30" s="1543"/>
      <c r="H30" s="1543"/>
      <c r="I30" s="1543"/>
      <c r="J30" s="1543"/>
      <c r="K30" s="1543"/>
      <c r="W30" s="1544"/>
    </row>
    <row r="31" spans="1:28">
      <c r="A31" s="904"/>
      <c r="B31" s="448"/>
      <c r="C31" s="1543"/>
      <c r="D31" s="1543"/>
      <c r="E31" s="1543"/>
      <c r="F31" s="1543"/>
      <c r="G31" s="1543"/>
      <c r="H31" s="1543"/>
      <c r="I31" s="1543"/>
      <c r="J31" s="1543"/>
      <c r="K31" s="1543"/>
      <c r="W31" s="1544"/>
    </row>
    <row r="32" spans="1:28">
      <c r="A32" s="904"/>
      <c r="B32" s="448"/>
      <c r="C32" s="1543"/>
      <c r="D32" s="1543"/>
      <c r="E32" s="1543"/>
      <c r="F32" s="1543"/>
      <c r="G32" s="1543"/>
      <c r="H32" s="1543"/>
      <c r="I32" s="1543"/>
      <c r="J32" s="1543"/>
      <c r="K32" s="1543"/>
      <c r="W32" s="1544"/>
    </row>
    <row r="33" spans="1:11">
      <c r="A33" s="904"/>
      <c r="B33" s="448"/>
      <c r="C33" s="1543"/>
      <c r="D33" s="1543"/>
      <c r="E33" s="1543"/>
      <c r="F33" s="1543"/>
      <c r="G33" s="1543"/>
      <c r="H33" s="1543"/>
      <c r="I33" s="1543"/>
      <c r="J33" s="1543"/>
      <c r="K33" s="1543"/>
    </row>
    <row r="34" spans="1:11">
      <c r="A34" s="904"/>
      <c r="B34" s="448"/>
      <c r="C34" s="1543"/>
      <c r="D34" s="1543"/>
      <c r="E34" s="1543"/>
      <c r="F34" s="1543"/>
      <c r="G34" s="1543"/>
      <c r="H34" s="1543"/>
      <c r="I34" s="1543"/>
      <c r="J34" s="1543"/>
      <c r="K34" s="1543"/>
    </row>
    <row r="35" spans="1:11">
      <c r="A35" s="498"/>
      <c r="B35" s="498"/>
    </row>
    <row r="36" spans="1:11">
      <c r="A36" s="498"/>
      <c r="B36" s="498"/>
    </row>
    <row r="37" spans="1:11">
      <c r="A37" s="1542"/>
      <c r="B37" s="498"/>
    </row>
    <row r="38" spans="1:11">
      <c r="A38" s="1541"/>
    </row>
    <row r="39" spans="1:11">
      <c r="A39" s="572"/>
    </row>
    <row r="40" spans="1:11">
      <c r="A40" s="572"/>
    </row>
    <row r="41" spans="1:11">
      <c r="A41" s="572"/>
    </row>
    <row r="42" spans="1:11">
      <c r="A42" s="572"/>
    </row>
    <row r="43" spans="1:11">
      <c r="A43" s="572"/>
    </row>
    <row r="44" spans="1:11">
      <c r="A44" s="572"/>
    </row>
    <row r="45" spans="1:11">
      <c r="A45" s="572"/>
    </row>
    <row r="46" spans="1:11">
      <c r="A46" s="572"/>
    </row>
    <row r="47" spans="1:11">
      <c r="A47" s="572"/>
    </row>
    <row r="48" spans="1:11">
      <c r="A48" s="572"/>
    </row>
    <row r="49" spans="1:18">
      <c r="A49" s="572"/>
    </row>
    <row r="50" spans="1:18">
      <c r="A50" s="572"/>
    </row>
    <row r="51" spans="1:18">
      <c r="A51" s="572"/>
    </row>
    <row r="52" spans="1:18">
      <c r="A52" s="572"/>
    </row>
    <row r="53" spans="1:18">
      <c r="A53" s="572"/>
    </row>
    <row r="54" spans="1:18">
      <c r="A54" s="572"/>
    </row>
    <row r="55" spans="1:18">
      <c r="A55" s="572"/>
      <c r="B55" s="1519"/>
      <c r="C55" s="1519"/>
      <c r="D55" s="1519"/>
      <c r="E55" s="1519"/>
      <c r="F55" s="1519"/>
      <c r="G55" s="1519"/>
      <c r="H55" s="1519"/>
      <c r="I55" s="1519"/>
      <c r="J55" s="1519"/>
      <c r="K55" s="1519"/>
      <c r="L55" s="1519"/>
      <c r="M55" s="1519"/>
      <c r="N55" s="1519"/>
      <c r="O55" s="1519"/>
      <c r="P55" s="1519"/>
      <c r="Q55" s="1519"/>
      <c r="R55" s="1519"/>
    </row>
    <row r="56" spans="1:18">
      <c r="A56" s="572"/>
      <c r="B56" s="1519"/>
      <c r="C56" s="1519"/>
      <c r="D56" s="1519"/>
      <c r="E56" s="1519"/>
      <c r="F56" s="1519"/>
      <c r="G56" s="1519"/>
      <c r="H56" s="1519"/>
      <c r="I56" s="1519"/>
      <c r="J56" s="1519"/>
      <c r="K56" s="1519"/>
      <c r="L56" s="1519"/>
      <c r="M56" s="1519"/>
      <c r="N56" s="1519"/>
      <c r="O56" s="1519"/>
      <c r="P56" s="1519"/>
      <c r="Q56" s="1519"/>
      <c r="R56" s="1519"/>
    </row>
    <row r="57" spans="1:18">
      <c r="A57" s="572"/>
      <c r="B57" s="1519"/>
      <c r="C57" s="1519"/>
      <c r="D57" s="1519"/>
      <c r="E57" s="1519"/>
      <c r="F57" s="1519"/>
      <c r="G57" s="1519"/>
      <c r="H57" s="1519"/>
      <c r="I57" s="1519"/>
      <c r="J57" s="1519"/>
      <c r="K57" s="1519"/>
      <c r="L57" s="1519"/>
      <c r="M57" s="1519"/>
      <c r="N57" s="1519"/>
      <c r="O57" s="1519"/>
      <c r="P57" s="1519"/>
      <c r="Q57" s="1519"/>
      <c r="R57" s="1519"/>
    </row>
    <row r="58" spans="1:18">
      <c r="A58" s="572"/>
      <c r="B58" s="1519"/>
      <c r="C58" s="1519"/>
      <c r="D58" s="1519"/>
      <c r="E58" s="1519"/>
      <c r="F58" s="1519"/>
      <c r="G58" s="1519"/>
      <c r="H58" s="1519"/>
      <c r="I58" s="1519"/>
      <c r="J58" s="1519"/>
      <c r="K58" s="1519"/>
      <c r="L58" s="1519"/>
      <c r="M58" s="1519"/>
      <c r="N58" s="1519"/>
      <c r="O58" s="1519"/>
      <c r="P58" s="1519"/>
      <c r="Q58" s="1519"/>
      <c r="R58" s="1519"/>
    </row>
    <row r="59" spans="1:18">
      <c r="A59" s="572"/>
      <c r="B59" s="1519"/>
      <c r="C59" s="1519"/>
      <c r="D59" s="1519"/>
      <c r="E59" s="1519"/>
      <c r="F59" s="1519"/>
      <c r="G59" s="1519"/>
      <c r="H59" s="1519"/>
      <c r="I59" s="1519"/>
      <c r="J59" s="1519"/>
      <c r="K59" s="1519"/>
      <c r="L59" s="1519"/>
      <c r="M59" s="1519"/>
      <c r="N59" s="1519"/>
      <c r="O59" s="1519"/>
      <c r="P59" s="1519"/>
      <c r="Q59" s="1519"/>
      <c r="R59" s="1519"/>
    </row>
    <row r="60" spans="1:18">
      <c r="A60" s="572"/>
      <c r="B60" s="1519"/>
      <c r="C60" s="1519"/>
      <c r="D60" s="1519"/>
      <c r="E60" s="1519"/>
      <c r="F60" s="1519"/>
      <c r="G60" s="1519"/>
      <c r="H60" s="1519"/>
      <c r="I60" s="1519"/>
      <c r="J60" s="1519"/>
      <c r="K60" s="1519"/>
      <c r="L60" s="1519"/>
      <c r="M60" s="1519"/>
      <c r="N60" s="1519"/>
      <c r="O60" s="1519"/>
      <c r="P60" s="1519"/>
      <c r="Q60" s="1519"/>
      <c r="R60" s="1519"/>
    </row>
    <row r="61" spans="1:18">
      <c r="A61" s="572"/>
      <c r="B61" s="1519"/>
      <c r="C61" s="1519"/>
      <c r="D61" s="1519"/>
      <c r="E61" s="1519"/>
      <c r="F61" s="1519"/>
      <c r="G61" s="1519"/>
      <c r="H61" s="1519"/>
      <c r="I61" s="1519"/>
      <c r="J61" s="1519"/>
      <c r="K61" s="1519"/>
      <c r="L61" s="1519"/>
      <c r="M61" s="1519"/>
      <c r="N61" s="1519"/>
      <c r="O61" s="1519"/>
      <c r="P61" s="1519"/>
      <c r="Q61" s="1519"/>
      <c r="R61" s="1519"/>
    </row>
    <row r="62" spans="1:18">
      <c r="A62" s="572"/>
      <c r="B62" s="1519"/>
      <c r="C62" s="1519"/>
      <c r="D62" s="1519"/>
      <c r="E62" s="1519"/>
      <c r="F62" s="1519"/>
      <c r="G62" s="1519"/>
      <c r="H62" s="1519"/>
      <c r="I62" s="1519"/>
      <c r="J62" s="1519"/>
      <c r="K62" s="1519"/>
      <c r="L62" s="1519"/>
      <c r="M62" s="1519"/>
      <c r="N62" s="1519"/>
      <c r="O62" s="1519"/>
      <c r="P62" s="1519"/>
      <c r="Q62" s="1519"/>
      <c r="R62" s="1519"/>
    </row>
    <row r="63" spans="1:18">
      <c r="A63" s="881"/>
      <c r="B63" s="1519"/>
      <c r="C63" s="1519"/>
      <c r="D63" s="1519"/>
      <c r="E63" s="1519"/>
      <c r="F63" s="1519"/>
      <c r="G63" s="1519"/>
      <c r="H63" s="1519"/>
      <c r="I63" s="1519"/>
      <c r="J63" s="1519"/>
      <c r="K63" s="1519"/>
      <c r="L63" s="1519"/>
      <c r="M63" s="1519"/>
      <c r="N63" s="1519"/>
      <c r="O63" s="1519"/>
      <c r="P63" s="1519"/>
      <c r="Q63" s="1519"/>
      <c r="R63" s="1519"/>
    </row>
    <row r="64" spans="1:18">
      <c r="B64" s="1519"/>
      <c r="C64" s="1519"/>
      <c r="D64" s="1519"/>
      <c r="E64" s="1519"/>
      <c r="F64" s="1519"/>
      <c r="G64" s="1519"/>
      <c r="H64" s="1519"/>
      <c r="I64" s="1519"/>
      <c r="J64" s="1519"/>
      <c r="K64" s="1519"/>
      <c r="L64" s="1519"/>
      <c r="M64" s="1519"/>
      <c r="N64" s="1519"/>
      <c r="O64" s="1519"/>
      <c r="P64" s="1519"/>
      <c r="Q64" s="1519"/>
      <c r="R64" s="1519"/>
    </row>
    <row r="65" spans="1:18">
      <c r="B65" s="1519"/>
      <c r="C65" s="1519"/>
      <c r="D65" s="1519"/>
      <c r="E65" s="1519"/>
      <c r="F65" s="1519"/>
      <c r="G65" s="1519"/>
      <c r="H65" s="1519"/>
      <c r="I65" s="1519"/>
      <c r="J65" s="1519"/>
      <c r="K65" s="1519"/>
      <c r="L65" s="1519"/>
      <c r="M65" s="1519"/>
      <c r="N65" s="1519"/>
      <c r="O65" s="1519"/>
      <c r="P65" s="1519"/>
      <c r="Q65" s="1519"/>
      <c r="R65" s="1519"/>
    </row>
    <row r="66" spans="1:18">
      <c r="B66" s="1519"/>
      <c r="C66" s="1519"/>
      <c r="D66" s="1519"/>
      <c r="E66" s="1519"/>
      <c r="F66" s="1519"/>
      <c r="G66" s="1519"/>
      <c r="H66" s="1519"/>
      <c r="I66" s="1519"/>
      <c r="J66" s="1519"/>
      <c r="K66" s="1519"/>
      <c r="L66" s="1519"/>
      <c r="M66" s="1519"/>
      <c r="N66" s="1519"/>
      <c r="O66" s="1519"/>
      <c r="P66" s="1519"/>
      <c r="Q66" s="1519"/>
      <c r="R66" s="1519"/>
    </row>
    <row r="67" spans="1:18">
      <c r="B67" s="1519"/>
      <c r="C67" s="1519"/>
      <c r="D67" s="1519"/>
      <c r="E67" s="1519"/>
      <c r="F67" s="1519"/>
      <c r="G67" s="1519"/>
      <c r="H67" s="1519"/>
      <c r="I67" s="1519"/>
      <c r="J67" s="1519"/>
      <c r="K67" s="1519"/>
      <c r="L67" s="1519"/>
      <c r="M67" s="1519"/>
      <c r="N67" s="1519"/>
      <c r="O67" s="1519"/>
      <c r="P67" s="1519"/>
      <c r="Q67" s="1519"/>
      <c r="R67" s="1519"/>
    </row>
    <row r="68" spans="1:18">
      <c r="A68" s="1540"/>
      <c r="B68" s="1519"/>
      <c r="C68" s="1519"/>
      <c r="D68" s="1519"/>
      <c r="E68" s="1519"/>
      <c r="F68" s="1519"/>
      <c r="G68" s="1519"/>
      <c r="H68" s="1519"/>
      <c r="I68" s="1519"/>
      <c r="J68" s="1519"/>
      <c r="K68" s="1519"/>
      <c r="L68" s="1519"/>
      <c r="M68" s="1519"/>
      <c r="N68" s="1519"/>
      <c r="O68" s="1519"/>
      <c r="P68" s="1519"/>
      <c r="Q68" s="1519"/>
      <c r="R68" s="1519"/>
    </row>
    <row r="69" spans="1:18">
      <c r="B69" s="1519"/>
      <c r="C69" s="1519"/>
      <c r="D69" s="1519"/>
      <c r="E69" s="1519"/>
      <c r="F69" s="1519"/>
      <c r="G69" s="1519"/>
      <c r="H69" s="1519"/>
      <c r="I69" s="1519"/>
      <c r="J69" s="1519"/>
      <c r="K69" s="1519"/>
      <c r="L69" s="1519"/>
      <c r="M69" s="1519"/>
      <c r="N69" s="1519"/>
      <c r="O69" s="1519"/>
      <c r="P69" s="1519"/>
      <c r="Q69" s="1519"/>
      <c r="R69" s="1519"/>
    </row>
    <row r="75" spans="1:18">
      <c r="A75" s="492"/>
    </row>
    <row r="76" spans="1:18">
      <c r="A76" s="492"/>
    </row>
    <row r="77" spans="1:18">
      <c r="A77" s="492"/>
    </row>
    <row r="78" spans="1:18">
      <c r="A78" s="492"/>
    </row>
    <row r="79" spans="1:18">
      <c r="A79" s="492"/>
    </row>
    <row r="80" spans="1:18">
      <c r="A80" s="492"/>
    </row>
    <row r="81" spans="1:1">
      <c r="A81" s="492"/>
    </row>
    <row r="82" spans="1:1">
      <c r="A82" s="492"/>
    </row>
    <row r="83" spans="1:1">
      <c r="A83" s="492"/>
    </row>
    <row r="84" spans="1:1">
      <c r="A84" s="492"/>
    </row>
    <row r="85" spans="1:1">
      <c r="A85" s="492"/>
    </row>
    <row r="86" spans="1:1">
      <c r="A86" s="492"/>
    </row>
    <row r="87" spans="1:1">
      <c r="A87" s="492"/>
    </row>
    <row r="88" spans="1:1">
      <c r="A88" s="492"/>
    </row>
    <row r="89" spans="1:1">
      <c r="A89" s="492"/>
    </row>
    <row r="90" spans="1:1">
      <c r="A90" s="492"/>
    </row>
    <row r="91" spans="1:1">
      <c r="A91" s="492"/>
    </row>
    <row r="92" spans="1:1">
      <c r="A92" s="492"/>
    </row>
    <row r="93" spans="1:1">
      <c r="A93" s="492"/>
    </row>
    <row r="94" spans="1:1">
      <c r="A94" s="492"/>
    </row>
    <row r="95" spans="1:1">
      <c r="A95" s="492"/>
    </row>
    <row r="96" spans="1:1">
      <c r="A96" s="492"/>
    </row>
    <row r="97" spans="1:1">
      <c r="A97" s="492"/>
    </row>
    <row r="98" spans="1:1">
      <c r="A98" s="492"/>
    </row>
    <row r="99" spans="1:1">
      <c r="A99" s="492"/>
    </row>
    <row r="100" spans="1:1">
      <c r="A100" s="492"/>
    </row>
    <row r="101" spans="1:1">
      <c r="A101" s="492"/>
    </row>
    <row r="102" spans="1:1">
      <c r="A102" s="492"/>
    </row>
    <row r="103" spans="1:1">
      <c r="A103" s="492"/>
    </row>
    <row r="104" spans="1:1">
      <c r="A104" s="492"/>
    </row>
    <row r="105" spans="1:1">
      <c r="A105" s="492"/>
    </row>
    <row r="106" spans="1:1">
      <c r="A106" s="492"/>
    </row>
  </sheetData>
  <printOptions horizontalCentered="1"/>
  <pageMargins left="0.70866141732283472" right="0.70866141732283472" top="0.74803149606299213" bottom="0.74803149606299213" header="0.31496062992125984" footer="0.31496062992125984"/>
  <pageSetup paperSize="9" scale="74" fitToWidth="0" fitToHeight="0"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57B67E-70B9-4141-8233-DDE8BFACFA67}">
  <dimension ref="A1:AD130"/>
  <sheetViews>
    <sheetView view="pageLayout" topLeftCell="A57" zoomScaleNormal="100" zoomScaleSheetLayoutView="85" workbookViewId="0">
      <selection activeCell="A63" sqref="A63"/>
    </sheetView>
  </sheetViews>
  <sheetFormatPr defaultColWidth="8.88671875" defaultRowHeight="14.4"/>
  <cols>
    <col min="1" max="1" width="36.5546875" style="490" customWidth="1"/>
    <col min="2" max="9" width="9.33203125" style="490" customWidth="1"/>
    <col min="10" max="10" width="4.6640625" style="875" customWidth="1"/>
    <col min="11" max="11" width="8.88671875" style="873"/>
    <col min="12" max="12" width="8.88671875" style="1544"/>
    <col min="13" max="16384" width="8.88671875" style="873"/>
  </cols>
  <sheetData>
    <row r="1" spans="1:10">
      <c r="A1" s="1893" t="s">
        <v>1599</v>
      </c>
      <c r="B1" s="1502"/>
      <c r="C1" s="1502"/>
      <c r="D1" s="1502"/>
      <c r="E1" s="1502"/>
    </row>
    <row r="2" spans="1:10">
      <c r="A2" s="1900" t="s">
        <v>1455</v>
      </c>
      <c r="B2" s="500"/>
      <c r="C2" s="500"/>
      <c r="D2" s="500"/>
      <c r="E2" s="500"/>
      <c r="F2" s="496"/>
      <c r="G2" s="491"/>
      <c r="H2" s="491"/>
    </row>
    <row r="3" spans="1:10" ht="13.5" customHeight="1">
      <c r="A3" s="491"/>
      <c r="B3" s="876"/>
      <c r="C3" s="1901"/>
      <c r="D3" s="876"/>
      <c r="E3" s="504"/>
      <c r="F3" s="491"/>
      <c r="G3" s="491"/>
      <c r="H3" s="491"/>
    </row>
    <row r="4" spans="1:10" ht="13.5" customHeight="1">
      <c r="A4" s="1902" t="s">
        <v>1600</v>
      </c>
      <c r="B4" s="2039" t="s">
        <v>1601</v>
      </c>
      <c r="C4" s="2040"/>
      <c r="D4" s="2040"/>
      <c r="E4" s="2040"/>
      <c r="F4" s="2040"/>
      <c r="G4" s="2040"/>
      <c r="H4" s="2040"/>
      <c r="I4" s="1564"/>
    </row>
    <row r="5" spans="1:10" ht="49.5" customHeight="1" thickBot="1">
      <c r="A5" s="1563" t="s">
        <v>122</v>
      </c>
      <c r="B5" s="1499" t="s">
        <v>265</v>
      </c>
      <c r="C5" s="1499" t="s">
        <v>272</v>
      </c>
      <c r="D5" s="1499" t="s">
        <v>271</v>
      </c>
      <c r="E5" s="1499" t="s">
        <v>270</v>
      </c>
      <c r="F5" s="1499" t="s">
        <v>269</v>
      </c>
      <c r="G5" s="1499" t="s">
        <v>268</v>
      </c>
      <c r="H5" s="1498" t="s">
        <v>1355</v>
      </c>
      <c r="I5" s="1562"/>
    </row>
    <row r="6" spans="1:10" ht="13.5" customHeight="1">
      <c r="A6" s="886" t="s">
        <v>972</v>
      </c>
      <c r="B6" s="1496">
        <v>147.41240992000002</v>
      </c>
      <c r="C6" s="1496">
        <v>84.102561830000013</v>
      </c>
      <c r="D6" s="1496">
        <v>32.43228474</v>
      </c>
      <c r="E6" s="1496">
        <v>15.281865400000001</v>
      </c>
      <c r="F6" s="1496">
        <v>15.59569795</v>
      </c>
      <c r="G6" s="1496">
        <v>0</v>
      </c>
      <c r="H6" s="1496">
        <v>0</v>
      </c>
      <c r="I6" s="506"/>
      <c r="J6" s="1566"/>
    </row>
    <row r="7" spans="1:10" ht="13.5" customHeight="1">
      <c r="A7" s="886" t="s">
        <v>1169</v>
      </c>
      <c r="B7" s="1496">
        <v>472.76484359000005</v>
      </c>
      <c r="C7" s="1496">
        <v>449.31718065000007</v>
      </c>
      <c r="D7" s="1496">
        <v>19.863862479999998</v>
      </c>
      <c r="E7" s="1496">
        <v>1.8303385699999999</v>
      </c>
      <c r="F7" s="1496">
        <v>1.7534618900000001</v>
      </c>
      <c r="G7" s="1496">
        <v>0</v>
      </c>
      <c r="H7" s="1496">
        <v>0</v>
      </c>
      <c r="I7" s="506"/>
      <c r="J7" s="1566"/>
    </row>
    <row r="8" spans="1:10" ht="13.5" customHeight="1">
      <c r="A8" s="507" t="s">
        <v>1168</v>
      </c>
      <c r="B8" s="506">
        <v>114.9824842</v>
      </c>
      <c r="C8" s="506">
        <v>111.72812941000001</v>
      </c>
      <c r="D8" s="506">
        <v>3.1150154099999998</v>
      </c>
      <c r="E8" s="506">
        <v>2.0372309999999998E-2</v>
      </c>
      <c r="F8" s="506">
        <v>0.11896707000000001</v>
      </c>
      <c r="G8" s="506">
        <v>0</v>
      </c>
      <c r="H8" s="506">
        <v>0</v>
      </c>
      <c r="I8" s="506"/>
      <c r="J8" s="1566"/>
    </row>
    <row r="9" spans="1:10" ht="13.5" customHeight="1">
      <c r="A9" s="507" t="s">
        <v>1167</v>
      </c>
      <c r="B9" s="506">
        <v>353.21129324999998</v>
      </c>
      <c r="C9" s="506">
        <v>337.41230743</v>
      </c>
      <c r="D9" s="506">
        <v>13.44084659</v>
      </c>
      <c r="E9" s="506">
        <v>0.72364441000000002</v>
      </c>
      <c r="F9" s="506">
        <v>1.6344948199999998</v>
      </c>
      <c r="G9" s="506">
        <v>0</v>
      </c>
      <c r="H9" s="506">
        <v>0</v>
      </c>
      <c r="I9" s="506"/>
      <c r="J9" s="1566"/>
    </row>
    <row r="10" spans="1:10" ht="13.5" customHeight="1">
      <c r="A10" s="507" t="s">
        <v>1166</v>
      </c>
      <c r="B10" s="506">
        <v>4.5710661400000001</v>
      </c>
      <c r="C10" s="506">
        <v>0.17674381</v>
      </c>
      <c r="D10" s="506">
        <v>3.30800048</v>
      </c>
      <c r="E10" s="506">
        <v>1.08632185</v>
      </c>
      <c r="F10" s="506">
        <v>0</v>
      </c>
      <c r="G10" s="506">
        <v>0</v>
      </c>
      <c r="H10" s="506">
        <v>0</v>
      </c>
      <c r="I10" s="506"/>
      <c r="J10" s="1566"/>
    </row>
    <row r="11" spans="1:10" ht="13.5" customHeight="1">
      <c r="A11" s="886" t="s">
        <v>1165</v>
      </c>
      <c r="B11" s="1496">
        <v>744.26472438999997</v>
      </c>
      <c r="C11" s="1496">
        <v>22.69755099</v>
      </c>
      <c r="D11" s="1496">
        <v>19.19976024</v>
      </c>
      <c r="E11" s="1496">
        <v>317.82143752999997</v>
      </c>
      <c r="F11" s="1496">
        <v>75.50336781</v>
      </c>
      <c r="G11" s="1496">
        <v>0</v>
      </c>
      <c r="H11" s="1496">
        <v>309.04260782</v>
      </c>
      <c r="I11" s="506"/>
      <c r="J11" s="1566"/>
    </row>
    <row r="12" spans="1:10" ht="13.5" customHeight="1">
      <c r="A12" s="507" t="s">
        <v>1164</v>
      </c>
      <c r="B12" s="506">
        <v>39.186719569999994</v>
      </c>
      <c r="C12" s="506">
        <v>22.531693089999997</v>
      </c>
      <c r="D12" s="506">
        <v>15.858253790000001</v>
      </c>
      <c r="E12" s="506">
        <v>0.62954929000000004</v>
      </c>
      <c r="F12" s="506">
        <v>0.16722339999999999</v>
      </c>
      <c r="G12" s="506">
        <v>0</v>
      </c>
      <c r="H12" s="506">
        <v>0</v>
      </c>
      <c r="I12" s="506"/>
      <c r="J12" s="1566"/>
    </row>
    <row r="13" spans="1:10" ht="13.5" customHeight="1">
      <c r="A13" s="507" t="s">
        <v>1163</v>
      </c>
      <c r="B13" s="506">
        <v>8.0420558500000006</v>
      </c>
      <c r="C13" s="506">
        <v>0.1658579</v>
      </c>
      <c r="D13" s="506">
        <v>3.3415064499999998</v>
      </c>
      <c r="E13" s="506">
        <v>4.4883366800000006</v>
      </c>
      <c r="F13" s="506">
        <v>4.6354819999999998E-2</v>
      </c>
      <c r="G13" s="506">
        <v>0</v>
      </c>
      <c r="H13" s="506">
        <v>0</v>
      </c>
      <c r="I13" s="506"/>
      <c r="J13" s="1566"/>
    </row>
    <row r="14" spans="1:10" ht="13.5" customHeight="1">
      <c r="A14" s="490" t="s">
        <v>1162</v>
      </c>
      <c r="B14" s="506">
        <v>697.03594896999994</v>
      </c>
      <c r="C14" s="506">
        <v>0</v>
      </c>
      <c r="D14" s="506">
        <v>0</v>
      </c>
      <c r="E14" s="506">
        <v>312.70355155999999</v>
      </c>
      <c r="F14" s="506">
        <v>75.289789589999998</v>
      </c>
      <c r="G14" s="506">
        <v>0</v>
      </c>
      <c r="H14" s="506">
        <v>309.04260782</v>
      </c>
      <c r="I14" s="506"/>
      <c r="J14" s="1566"/>
    </row>
    <row r="15" spans="1:10" ht="13.5" customHeight="1">
      <c r="A15" s="1497" t="s">
        <v>1161</v>
      </c>
      <c r="B15" s="1496">
        <v>35.440361359999997</v>
      </c>
      <c r="C15" s="1496">
        <v>8.89732083</v>
      </c>
      <c r="D15" s="1496">
        <v>22.574023740000001</v>
      </c>
      <c r="E15" s="1496">
        <v>1.23524403</v>
      </c>
      <c r="F15" s="1496">
        <v>2.7337727599999999</v>
      </c>
      <c r="G15" s="1496">
        <v>0</v>
      </c>
      <c r="H15" s="1496">
        <v>0</v>
      </c>
      <c r="I15" s="506"/>
      <c r="J15" s="1566"/>
    </row>
    <row r="16" spans="1:10" ht="13.5" customHeight="1">
      <c r="A16" s="507" t="s">
        <v>1160</v>
      </c>
      <c r="B16" s="506">
        <v>18.880477399999997</v>
      </c>
      <c r="C16" s="506">
        <v>0.55118089999999997</v>
      </c>
      <c r="D16" s="506">
        <v>16.1967234</v>
      </c>
      <c r="E16" s="506">
        <v>0.21141341999999999</v>
      </c>
      <c r="F16" s="506">
        <v>1.9211596799999999</v>
      </c>
      <c r="G16" s="506">
        <v>0</v>
      </c>
      <c r="H16" s="506">
        <v>0</v>
      </c>
      <c r="I16" s="506"/>
      <c r="J16" s="1566"/>
    </row>
    <row r="17" spans="1:10" ht="13.5" customHeight="1">
      <c r="A17" s="507" t="s">
        <v>1159</v>
      </c>
      <c r="B17" s="506">
        <v>6.7497726900000004</v>
      </c>
      <c r="C17" s="506">
        <v>3.83159882</v>
      </c>
      <c r="D17" s="506">
        <v>1.8938925799999999</v>
      </c>
      <c r="E17" s="506">
        <v>0.97782247</v>
      </c>
      <c r="F17" s="506">
        <v>4.6458820000000005E-2</v>
      </c>
      <c r="G17" s="506">
        <v>0</v>
      </c>
      <c r="H17" s="506">
        <v>0</v>
      </c>
      <c r="I17" s="506"/>
      <c r="J17" s="1566"/>
    </row>
    <row r="18" spans="1:10" ht="13.5" customHeight="1">
      <c r="A18" s="507" t="s">
        <v>1158</v>
      </c>
      <c r="B18" s="506">
        <v>9.8101112700000002</v>
      </c>
      <c r="C18" s="506">
        <v>4.5145411099999997</v>
      </c>
      <c r="D18" s="506">
        <v>4.4834077600000004</v>
      </c>
      <c r="E18" s="506">
        <v>4.6008139999999996E-2</v>
      </c>
      <c r="F18" s="506">
        <v>0.76615425999999998</v>
      </c>
      <c r="G18" s="506">
        <v>0</v>
      </c>
      <c r="H18" s="506">
        <v>0</v>
      </c>
      <c r="I18" s="506"/>
      <c r="J18" s="1566"/>
    </row>
    <row r="19" spans="1:10" ht="13.5" customHeight="1">
      <c r="A19" s="886" t="s">
        <v>1157</v>
      </c>
      <c r="B19" s="1496">
        <v>240.77842885999996</v>
      </c>
      <c r="C19" s="1496">
        <v>73.598903189999987</v>
      </c>
      <c r="D19" s="1496">
        <v>91.90035318999999</v>
      </c>
      <c r="E19" s="1496">
        <v>9.8205780900000015</v>
      </c>
      <c r="F19" s="1496">
        <v>65.458594390000002</v>
      </c>
      <c r="G19" s="1496">
        <v>0</v>
      </c>
      <c r="H19" s="1496">
        <v>0</v>
      </c>
      <c r="I19" s="506"/>
      <c r="J19" s="1566"/>
    </row>
    <row r="20" spans="1:10" ht="13.5" customHeight="1">
      <c r="A20" s="507" t="s">
        <v>1156</v>
      </c>
      <c r="B20" s="506">
        <v>67.723465629999993</v>
      </c>
      <c r="C20" s="506">
        <v>37.430453759999992</v>
      </c>
      <c r="D20" s="506">
        <v>5.6363228900000006</v>
      </c>
      <c r="E20" s="506">
        <v>1.1328610799999999</v>
      </c>
      <c r="F20" s="506">
        <v>23.523827900000001</v>
      </c>
      <c r="G20" s="506">
        <v>0</v>
      </c>
      <c r="H20" s="506">
        <v>0</v>
      </c>
      <c r="I20" s="506"/>
      <c r="J20" s="1566"/>
    </row>
    <row r="21" spans="1:10" ht="13.5" customHeight="1">
      <c r="A21" s="490" t="s">
        <v>1155</v>
      </c>
      <c r="B21" s="506">
        <v>34.700149240000002</v>
      </c>
      <c r="C21" s="506">
        <v>2.2001525700000002</v>
      </c>
      <c r="D21" s="506">
        <v>20.03360077</v>
      </c>
      <c r="E21" s="506">
        <v>0.28984757999999999</v>
      </c>
      <c r="F21" s="506">
        <v>12.17654832</v>
      </c>
      <c r="G21" s="506">
        <v>0</v>
      </c>
      <c r="H21" s="506">
        <v>0</v>
      </c>
      <c r="I21" s="506"/>
      <c r="J21" s="1566"/>
    </row>
    <row r="22" spans="1:10" ht="13.5" customHeight="1">
      <c r="A22" s="507" t="s">
        <v>1154</v>
      </c>
      <c r="B22" s="506">
        <v>110.02357120000001</v>
      </c>
      <c r="C22" s="506">
        <v>28.991460070000002</v>
      </c>
      <c r="D22" s="506">
        <v>48.588231090000001</v>
      </c>
      <c r="E22" s="506">
        <v>6.8432986700000003</v>
      </c>
      <c r="F22" s="506">
        <v>25.60058137</v>
      </c>
      <c r="G22" s="506">
        <v>0</v>
      </c>
      <c r="H22" s="506">
        <v>0</v>
      </c>
      <c r="I22" s="506"/>
      <c r="J22" s="1566"/>
    </row>
    <row r="23" spans="1:10" ht="13.5" customHeight="1">
      <c r="A23" s="507" t="s">
        <v>1153</v>
      </c>
      <c r="B23" s="506">
        <v>3.17162444</v>
      </c>
      <c r="C23" s="506">
        <v>0.60422616000000007</v>
      </c>
      <c r="D23" s="506">
        <v>0.17225013</v>
      </c>
      <c r="E23" s="506">
        <v>0</v>
      </c>
      <c r="F23" s="506">
        <v>2.3951481499999998</v>
      </c>
      <c r="G23" s="506">
        <v>0</v>
      </c>
      <c r="H23" s="506">
        <v>0</v>
      </c>
      <c r="I23" s="506"/>
      <c r="J23" s="1566"/>
    </row>
    <row r="24" spans="1:10" ht="13.5" customHeight="1">
      <c r="A24" s="507" t="s">
        <v>1152</v>
      </c>
      <c r="B24" s="506">
        <v>24.596373820000004</v>
      </c>
      <c r="C24" s="506">
        <v>4.3564391599999999</v>
      </c>
      <c r="D24" s="506">
        <v>17.361131480000001</v>
      </c>
      <c r="E24" s="506">
        <v>1.55456952</v>
      </c>
      <c r="F24" s="506">
        <v>1.3242336600000002</v>
      </c>
      <c r="G24" s="506">
        <v>0</v>
      </c>
      <c r="H24" s="506">
        <v>0</v>
      </c>
      <c r="I24" s="506"/>
      <c r="J24" s="1566"/>
    </row>
    <row r="25" spans="1:10" ht="13.5" customHeight="1">
      <c r="A25" s="507" t="s">
        <v>1151</v>
      </c>
      <c r="B25" s="506">
        <v>0.56324452999999997</v>
      </c>
      <c r="C25" s="506">
        <v>1.617147E-2</v>
      </c>
      <c r="D25" s="506">
        <v>0.10881682999999999</v>
      </c>
      <c r="E25" s="506">
        <v>1.24E-6</v>
      </c>
      <c r="F25" s="506">
        <v>0.43825499000000001</v>
      </c>
      <c r="G25" s="506">
        <v>0</v>
      </c>
      <c r="H25" s="506">
        <v>0</v>
      </c>
      <c r="I25" s="506"/>
      <c r="J25" s="1566"/>
    </row>
    <row r="26" spans="1:10" ht="13.5" customHeight="1">
      <c r="A26" s="886" t="s">
        <v>1150</v>
      </c>
      <c r="B26" s="1496">
        <v>783.70964547000005</v>
      </c>
      <c r="C26" s="1496">
        <v>204.74360224</v>
      </c>
      <c r="D26" s="1496">
        <v>273.96053850000004</v>
      </c>
      <c r="E26" s="1496">
        <v>130.37320682999999</v>
      </c>
      <c r="F26" s="1496">
        <v>171.98616498000001</v>
      </c>
      <c r="G26" s="1496">
        <v>0</v>
      </c>
      <c r="H26" s="1496">
        <v>2.6461329199999999</v>
      </c>
      <c r="I26" s="506"/>
      <c r="J26" s="1566"/>
    </row>
    <row r="27" spans="1:10" ht="13.5" customHeight="1">
      <c r="A27" s="507" t="s">
        <v>1149</v>
      </c>
      <c r="B27" s="506">
        <v>119.61981916000001</v>
      </c>
      <c r="C27" s="506">
        <v>10.134988310000001</v>
      </c>
      <c r="D27" s="506">
        <v>63.508555880000003</v>
      </c>
      <c r="E27" s="506">
        <v>4.1815633999999999</v>
      </c>
      <c r="F27" s="506">
        <v>41.735078650000005</v>
      </c>
      <c r="G27" s="506">
        <v>0</v>
      </c>
      <c r="H27" s="506">
        <v>5.9632919999999999E-2</v>
      </c>
      <c r="I27" s="506"/>
      <c r="J27" s="1566"/>
    </row>
    <row r="28" spans="1:10" ht="13.5" customHeight="1">
      <c r="A28" s="507" t="s">
        <v>1148</v>
      </c>
      <c r="B28" s="506">
        <v>118.82369462000001</v>
      </c>
      <c r="C28" s="506">
        <v>38.924127969999994</v>
      </c>
      <c r="D28" s="506">
        <v>65.600033620000005</v>
      </c>
      <c r="E28" s="506">
        <v>2.04697226</v>
      </c>
      <c r="F28" s="506">
        <v>12.252560770000001</v>
      </c>
      <c r="G28" s="506">
        <v>0</v>
      </c>
      <c r="H28" s="506">
        <v>0</v>
      </c>
      <c r="I28" s="506"/>
      <c r="J28" s="1566"/>
    </row>
    <row r="29" spans="1:10" ht="13.5" customHeight="1">
      <c r="A29" s="507" t="s">
        <v>1147</v>
      </c>
      <c r="B29" s="506">
        <v>255.66594255000001</v>
      </c>
      <c r="C29" s="506">
        <v>68.166244019999993</v>
      </c>
      <c r="D29" s="506">
        <v>28.382567389999998</v>
      </c>
      <c r="E29" s="506">
        <v>56.939695630000003</v>
      </c>
      <c r="F29" s="506">
        <v>102.17743551</v>
      </c>
      <c r="G29" s="506">
        <v>0</v>
      </c>
      <c r="H29" s="506">
        <v>0</v>
      </c>
      <c r="I29" s="506"/>
      <c r="J29" s="1566"/>
    </row>
    <row r="30" spans="1:10" ht="13.5" customHeight="1">
      <c r="A30" s="507" t="s">
        <v>1146</v>
      </c>
      <c r="B30" s="506">
        <v>124.14710866999999</v>
      </c>
      <c r="C30" s="506">
        <v>31.86656953</v>
      </c>
      <c r="D30" s="506">
        <v>64.735205669999999</v>
      </c>
      <c r="E30" s="506">
        <v>18.672593729999999</v>
      </c>
      <c r="F30" s="506">
        <v>8.8727397400000001</v>
      </c>
      <c r="G30" s="506">
        <v>0</v>
      </c>
      <c r="H30" s="506">
        <v>0</v>
      </c>
      <c r="I30" s="506"/>
      <c r="J30" s="1566"/>
    </row>
    <row r="31" spans="1:10" ht="13.5" customHeight="1">
      <c r="A31" s="507" t="s">
        <v>1145</v>
      </c>
      <c r="B31" s="506">
        <v>95.358581630000003</v>
      </c>
      <c r="C31" s="506">
        <v>44.83678243</v>
      </c>
      <c r="D31" s="506">
        <v>27.47677332</v>
      </c>
      <c r="E31" s="506">
        <v>14.453914930000002</v>
      </c>
      <c r="F31" s="506">
        <v>6.00461095</v>
      </c>
      <c r="G31" s="506">
        <v>0</v>
      </c>
      <c r="H31" s="506">
        <v>2.5865</v>
      </c>
      <c r="I31" s="506"/>
      <c r="J31" s="1566"/>
    </row>
    <row r="32" spans="1:10" ht="13.5" customHeight="1">
      <c r="A32" s="507" t="s">
        <v>1144</v>
      </c>
      <c r="B32" s="506">
        <v>58.084811989999999</v>
      </c>
      <c r="C32" s="506">
        <v>4.21783617</v>
      </c>
      <c r="D32" s="506">
        <v>19.114734079999998</v>
      </c>
      <c r="E32" s="506">
        <v>33.836312910000004</v>
      </c>
      <c r="F32" s="506">
        <v>0.91592882999999992</v>
      </c>
      <c r="G32" s="506">
        <v>0</v>
      </c>
      <c r="H32" s="506">
        <v>0</v>
      </c>
      <c r="I32" s="506"/>
      <c r="J32" s="1566"/>
    </row>
    <row r="33" spans="1:10" ht="13.5" customHeight="1">
      <c r="A33" s="507" t="s">
        <v>1143</v>
      </c>
      <c r="B33" s="506">
        <v>12.009686850000001</v>
      </c>
      <c r="C33" s="506">
        <v>6.5970538100000002</v>
      </c>
      <c r="D33" s="506">
        <v>5.1426685399999998</v>
      </c>
      <c r="E33" s="506">
        <v>0.24215397</v>
      </c>
      <c r="F33" s="506">
        <v>2.781053E-2</v>
      </c>
      <c r="G33" s="506">
        <v>0</v>
      </c>
      <c r="H33" s="506">
        <v>0</v>
      </c>
      <c r="I33" s="506"/>
      <c r="J33" s="1566"/>
    </row>
    <row r="34" spans="1:10" ht="13.5" customHeight="1">
      <c r="A34" s="886" t="s">
        <v>1142</v>
      </c>
      <c r="B34" s="1496">
        <v>624.82083675000001</v>
      </c>
      <c r="C34" s="1496">
        <v>40.558263229999994</v>
      </c>
      <c r="D34" s="1496">
        <v>7.6826391700000007</v>
      </c>
      <c r="E34" s="1496">
        <v>285.96949594</v>
      </c>
      <c r="F34" s="1496">
        <v>0</v>
      </c>
      <c r="G34" s="1496">
        <v>0</v>
      </c>
      <c r="H34" s="1496">
        <v>290.61043841000003</v>
      </c>
      <c r="I34" s="506"/>
      <c r="J34" s="1566"/>
    </row>
    <row r="35" spans="1:10" ht="13.5" customHeight="1">
      <c r="A35" s="507" t="s">
        <v>1141</v>
      </c>
      <c r="B35" s="506">
        <v>10.70033527</v>
      </c>
      <c r="C35" s="506">
        <v>0</v>
      </c>
      <c r="D35" s="506">
        <v>6.3098065999999999</v>
      </c>
      <c r="E35" s="506">
        <v>3.8987735300000002</v>
      </c>
      <c r="F35" s="506">
        <v>0</v>
      </c>
      <c r="G35" s="506">
        <v>0</v>
      </c>
      <c r="H35" s="506">
        <v>0.49175513999999998</v>
      </c>
      <c r="I35" s="506"/>
      <c r="J35" s="1566"/>
    </row>
    <row r="36" spans="1:10" ht="13.5" customHeight="1">
      <c r="A36" s="507" t="s">
        <v>1140</v>
      </c>
      <c r="B36" s="506">
        <v>612.76657589999991</v>
      </c>
      <c r="C36" s="506">
        <v>40.558263229999994</v>
      </c>
      <c r="D36" s="506">
        <v>1.8906990000000002E-2</v>
      </c>
      <c r="E36" s="506">
        <v>282.07072240999997</v>
      </c>
      <c r="F36" s="506">
        <v>0</v>
      </c>
      <c r="G36" s="506">
        <v>0</v>
      </c>
      <c r="H36" s="506">
        <v>290.11868326999996</v>
      </c>
      <c r="I36" s="506"/>
      <c r="J36" s="1566"/>
    </row>
    <row r="37" spans="1:10" ht="13.5" customHeight="1">
      <c r="A37" s="507" t="s">
        <v>1139</v>
      </c>
      <c r="B37" s="506">
        <v>1.3539255800000001</v>
      </c>
      <c r="C37" s="506">
        <v>0</v>
      </c>
      <c r="D37" s="506">
        <v>1.3539255800000001</v>
      </c>
      <c r="E37" s="506">
        <v>0</v>
      </c>
      <c r="F37" s="506">
        <v>0</v>
      </c>
      <c r="G37" s="506">
        <v>0</v>
      </c>
      <c r="H37" s="506">
        <v>0</v>
      </c>
      <c r="I37" s="506"/>
      <c r="J37" s="1566"/>
    </row>
    <row r="38" spans="1:10" ht="13.5" customHeight="1">
      <c r="A38" s="886" t="s">
        <v>1138</v>
      </c>
      <c r="B38" s="1496">
        <v>32.493695889999998</v>
      </c>
      <c r="C38" s="1496">
        <v>2.5373257300000001</v>
      </c>
      <c r="D38" s="1496">
        <v>1.7223360299999999</v>
      </c>
      <c r="E38" s="1496">
        <v>25.828056979999999</v>
      </c>
      <c r="F38" s="1496">
        <v>2.40597715</v>
      </c>
      <c r="G38" s="1496">
        <v>0</v>
      </c>
      <c r="H38" s="1496">
        <v>0</v>
      </c>
      <c r="I38" s="506"/>
      <c r="J38" s="1566"/>
    </row>
    <row r="39" spans="1:10" ht="13.5" customHeight="1">
      <c r="A39" s="507" t="s">
        <v>1137</v>
      </c>
      <c r="B39" s="506">
        <v>26.491426920000002</v>
      </c>
      <c r="C39" s="506">
        <v>0.1036566</v>
      </c>
      <c r="D39" s="506">
        <v>1.0799597799999998</v>
      </c>
      <c r="E39" s="506">
        <v>25.2939258</v>
      </c>
      <c r="F39" s="506">
        <v>1.3884740000000001E-2</v>
      </c>
      <c r="G39" s="506">
        <v>0</v>
      </c>
      <c r="H39" s="506">
        <v>0</v>
      </c>
      <c r="I39" s="506"/>
      <c r="J39" s="1566"/>
    </row>
    <row r="40" spans="1:10" ht="13.5" customHeight="1">
      <c r="A40" s="507" t="s">
        <v>1136</v>
      </c>
      <c r="B40" s="506">
        <v>0.77865493000000008</v>
      </c>
      <c r="C40" s="506">
        <v>0.43234991</v>
      </c>
      <c r="D40" s="506">
        <v>0</v>
      </c>
      <c r="E40" s="506">
        <v>0</v>
      </c>
      <c r="F40" s="506">
        <v>0.34630502000000002</v>
      </c>
      <c r="G40" s="506">
        <v>0</v>
      </c>
      <c r="H40" s="506">
        <v>0</v>
      </c>
      <c r="I40" s="506"/>
      <c r="J40" s="1566"/>
    </row>
    <row r="41" spans="1:10" ht="13.5" customHeight="1">
      <c r="A41" s="507" t="s">
        <v>1135</v>
      </c>
      <c r="B41" s="506">
        <v>5.2236140400000002</v>
      </c>
      <c r="C41" s="506">
        <v>2.0013192200000001</v>
      </c>
      <c r="D41" s="506">
        <v>0.64237624999999998</v>
      </c>
      <c r="E41" s="506">
        <v>0.53413117999999993</v>
      </c>
      <c r="F41" s="506">
        <v>2.0457873900000001</v>
      </c>
      <c r="G41" s="506">
        <v>0</v>
      </c>
      <c r="H41" s="506">
        <v>0</v>
      </c>
      <c r="I41" s="506"/>
      <c r="J41" s="1566"/>
    </row>
    <row r="42" spans="1:10" ht="13.5" customHeight="1">
      <c r="A42" s="886" t="s">
        <v>973</v>
      </c>
      <c r="B42" s="1496">
        <v>462.06526853999998</v>
      </c>
      <c r="C42" s="1496">
        <v>244.21776824999998</v>
      </c>
      <c r="D42" s="1496">
        <v>157.00797479000002</v>
      </c>
      <c r="E42" s="1496">
        <v>58.707859600000006</v>
      </c>
      <c r="F42" s="1496">
        <v>2.1316658999999998</v>
      </c>
      <c r="G42" s="1496">
        <v>0</v>
      </c>
      <c r="H42" s="1496">
        <v>0</v>
      </c>
      <c r="I42" s="506"/>
      <c r="J42" s="1566"/>
    </row>
    <row r="43" spans="1:10" ht="13.5" customHeight="1">
      <c r="A43" s="886" t="s">
        <v>1132</v>
      </c>
      <c r="B43" s="1496">
        <v>9.7831147099999995</v>
      </c>
      <c r="C43" s="1496">
        <v>3.7942328900000004</v>
      </c>
      <c r="D43" s="1496">
        <v>0.10230357</v>
      </c>
      <c r="E43" s="1496">
        <v>5.8865782499999995</v>
      </c>
      <c r="F43" s="1496">
        <v>0</v>
      </c>
      <c r="G43" s="1496">
        <v>0</v>
      </c>
      <c r="H43" s="1496">
        <v>0</v>
      </c>
      <c r="I43" s="506"/>
      <c r="J43" s="1566"/>
    </row>
    <row r="44" spans="1:10" ht="13.5" customHeight="1" thickBot="1">
      <c r="J44" s="1566"/>
    </row>
    <row r="45" spans="1:10" ht="13.5" customHeight="1" thickBot="1">
      <c r="A45" s="883" t="s">
        <v>306</v>
      </c>
      <c r="B45" s="508">
        <v>3553.5333294799998</v>
      </c>
      <c r="C45" s="508">
        <v>1134.4647098300002</v>
      </c>
      <c r="D45" s="508">
        <v>626.44607645000008</v>
      </c>
      <c r="E45" s="508">
        <v>852.75466122</v>
      </c>
      <c r="F45" s="508">
        <v>337.56870283000001</v>
      </c>
      <c r="G45" s="508">
        <v>0</v>
      </c>
      <c r="H45" s="508">
        <v>602.2991791500001</v>
      </c>
      <c r="I45" s="1537"/>
      <c r="J45" s="1566"/>
    </row>
    <row r="46" spans="1:10" ht="13.5" customHeight="1">
      <c r="A46" s="507" t="s">
        <v>549</v>
      </c>
      <c r="B46" s="506">
        <v>1111.0029581400001</v>
      </c>
      <c r="C46" s="506">
        <v>515.94268806000002</v>
      </c>
      <c r="D46" s="506">
        <v>421.54990282999995</v>
      </c>
      <c r="E46" s="506">
        <v>123.42773568</v>
      </c>
      <c r="F46" s="506">
        <v>50.082631569999997</v>
      </c>
      <c r="G46" s="506">
        <v>0</v>
      </c>
      <c r="H46" s="506">
        <v>0</v>
      </c>
      <c r="I46" s="506"/>
      <c r="J46" s="1566"/>
    </row>
    <row r="47" spans="1:10" ht="13.5" customHeight="1">
      <c r="A47" s="507" t="s">
        <v>548</v>
      </c>
      <c r="B47" s="506">
        <v>440.35528290000002</v>
      </c>
      <c r="C47" s="506">
        <v>187.72518768</v>
      </c>
      <c r="D47" s="506">
        <v>186.41426978999999</v>
      </c>
      <c r="E47" s="506">
        <v>62.085210840000002</v>
      </c>
      <c r="F47" s="506">
        <v>4.1306145900000004</v>
      </c>
      <c r="G47" s="506">
        <v>0</v>
      </c>
      <c r="H47" s="506">
        <v>0</v>
      </c>
      <c r="I47" s="506"/>
      <c r="J47" s="1566"/>
    </row>
    <row r="48" spans="1:10" ht="13.5" customHeight="1" thickBot="1">
      <c r="A48" s="885" t="s">
        <v>1131</v>
      </c>
      <c r="B48" s="509">
        <v>357.98624338000002</v>
      </c>
      <c r="C48" s="509">
        <v>50.237040459999974</v>
      </c>
      <c r="D48" s="509">
        <v>179.03197374000007</v>
      </c>
      <c r="E48" s="509">
        <v>71.686768110000003</v>
      </c>
      <c r="F48" s="509">
        <v>57.030461070000001</v>
      </c>
      <c r="G48" s="509">
        <v>0</v>
      </c>
      <c r="H48" s="509">
        <v>0</v>
      </c>
      <c r="I48" s="506"/>
      <c r="J48" s="1566"/>
    </row>
    <row r="49" spans="1:19" ht="13.5" customHeight="1" thickBot="1">
      <c r="A49" s="884" t="s">
        <v>305</v>
      </c>
      <c r="B49" s="505">
        <v>1909.3444844200003</v>
      </c>
      <c r="C49" s="505">
        <v>753.9049162</v>
      </c>
      <c r="D49" s="505">
        <v>786.99614636000001</v>
      </c>
      <c r="E49" s="505">
        <v>257.19971463000002</v>
      </c>
      <c r="F49" s="505">
        <v>111.24370723</v>
      </c>
      <c r="G49" s="505">
        <v>0</v>
      </c>
      <c r="H49" s="505">
        <v>0</v>
      </c>
      <c r="I49" s="1537"/>
      <c r="J49" s="1566"/>
    </row>
    <row r="50" spans="1:19" ht="13.5" customHeight="1" thickBot="1">
      <c r="A50" s="883" t="s">
        <v>299</v>
      </c>
      <c r="B50" s="508">
        <v>3.18936E-3</v>
      </c>
      <c r="C50" s="508">
        <v>3.18936E-3</v>
      </c>
      <c r="D50" s="508">
        <v>0</v>
      </c>
      <c r="E50" s="508">
        <v>0</v>
      </c>
      <c r="F50" s="508">
        <v>0</v>
      </c>
      <c r="G50" s="508">
        <v>0</v>
      </c>
      <c r="H50" s="508">
        <v>0</v>
      </c>
      <c r="I50" s="1537"/>
      <c r="J50" s="1566"/>
    </row>
    <row r="51" spans="1:19" ht="13.5" customHeight="1" thickBot="1">
      <c r="A51" s="883" t="s">
        <v>621</v>
      </c>
      <c r="B51" s="508">
        <v>0</v>
      </c>
      <c r="C51" s="508">
        <v>0</v>
      </c>
      <c r="D51" s="508">
        <v>0</v>
      </c>
      <c r="E51" s="508">
        <v>0</v>
      </c>
      <c r="F51" s="508">
        <v>0</v>
      </c>
      <c r="G51" s="508">
        <v>0</v>
      </c>
      <c r="H51" s="508">
        <v>0</v>
      </c>
      <c r="I51" s="1537"/>
      <c r="J51" s="1566"/>
    </row>
    <row r="52" spans="1:19" ht="13.5" customHeight="1" thickBot="1">
      <c r="A52" s="884" t="s">
        <v>1386</v>
      </c>
      <c r="B52" s="505">
        <v>5462.8810032600004</v>
      </c>
      <c r="C52" s="505">
        <v>1888.3728153900004</v>
      </c>
      <c r="D52" s="505">
        <v>1413.4422228100002</v>
      </c>
      <c r="E52" s="505">
        <v>1109.9543758499999</v>
      </c>
      <c r="F52" s="505">
        <v>448.81241005999999</v>
      </c>
      <c r="G52" s="505">
        <v>0</v>
      </c>
      <c r="H52" s="505">
        <v>602.2991791500001</v>
      </c>
      <c r="I52" s="1537"/>
      <c r="J52" s="1566"/>
    </row>
    <row r="53" spans="1:19" ht="13.5" customHeight="1" thickBot="1">
      <c r="A53" s="883" t="s">
        <v>1353</v>
      </c>
      <c r="B53" s="508">
        <v>1041.8394998900001</v>
      </c>
      <c r="C53" s="508">
        <v>1033.5678212</v>
      </c>
      <c r="D53" s="508">
        <v>0</v>
      </c>
      <c r="E53" s="508">
        <v>8.2716786899999999</v>
      </c>
      <c r="F53" s="508">
        <v>0</v>
      </c>
      <c r="G53" s="508">
        <v>0</v>
      </c>
      <c r="H53" s="508">
        <v>0</v>
      </c>
      <c r="I53" s="1537"/>
      <c r="J53" s="1566"/>
    </row>
    <row r="54" spans="1:19" ht="13.5" customHeight="1">
      <c r="B54" s="506"/>
      <c r="C54" s="1516"/>
      <c r="D54" s="506"/>
      <c r="E54" s="572"/>
      <c r="F54" s="1495"/>
      <c r="G54" s="1495"/>
      <c r="H54" s="1495"/>
      <c r="I54" s="1495"/>
    </row>
    <row r="55" spans="1:19" ht="13.5" customHeight="1">
      <c r="A55" s="1565"/>
      <c r="B55" s="506"/>
      <c r="C55" s="1516"/>
      <c r="D55" s="1537"/>
      <c r="F55" s="1537"/>
      <c r="G55" s="1537"/>
      <c r="H55" s="1537"/>
      <c r="I55" s="1537"/>
    </row>
    <row r="56" spans="1:19" ht="13.5" customHeight="1">
      <c r="B56" s="492"/>
    </row>
    <row r="57" spans="1:19" ht="13.5" customHeight="1">
      <c r="A57" s="1893" t="s">
        <v>1599</v>
      </c>
      <c r="B57" s="1893"/>
      <c r="C57" s="1893"/>
      <c r="D57" s="1893"/>
      <c r="E57" s="1893"/>
      <c r="F57" s="1903"/>
      <c r="G57" s="1903"/>
      <c r="H57" s="1903"/>
    </row>
    <row r="58" spans="1:19" ht="13.5" customHeight="1">
      <c r="A58" s="1904" t="s">
        <v>1602</v>
      </c>
      <c r="B58" s="1893"/>
      <c r="C58" s="1893"/>
      <c r="D58" s="1893"/>
      <c r="E58" s="1893"/>
      <c r="F58" s="1905"/>
      <c r="G58" s="1903"/>
      <c r="H58" s="1903"/>
    </row>
    <row r="59" spans="1:19">
      <c r="A59" s="1903"/>
      <c r="B59" s="1906"/>
      <c r="C59" s="1907"/>
      <c r="D59" s="1906"/>
      <c r="E59" s="1908"/>
      <c r="F59" s="1903"/>
      <c r="G59" s="1903"/>
      <c r="H59" s="1903"/>
    </row>
    <row r="60" spans="1:19">
      <c r="A60" s="1909" t="s">
        <v>1600</v>
      </c>
      <c r="B60" s="2039" t="s">
        <v>1601</v>
      </c>
      <c r="C60" s="2040"/>
      <c r="D60" s="2040"/>
      <c r="E60" s="2040"/>
      <c r="F60" s="2040"/>
      <c r="G60" s="2040"/>
      <c r="H60" s="2040"/>
      <c r="I60" s="1564"/>
      <c r="J60" s="2041"/>
      <c r="K60" s="2041"/>
      <c r="L60" s="2041"/>
    </row>
    <row r="61" spans="1:19" ht="25.8" customHeight="1" thickBot="1">
      <c r="A61" s="1563" t="s">
        <v>122</v>
      </c>
      <c r="B61" s="1499" t="s">
        <v>265</v>
      </c>
      <c r="C61" s="1499" t="s">
        <v>272</v>
      </c>
      <c r="D61" s="1499" t="s">
        <v>271</v>
      </c>
      <c r="E61" s="1499" t="s">
        <v>270</v>
      </c>
      <c r="F61" s="1499" t="s">
        <v>269</v>
      </c>
      <c r="G61" s="1499" t="s">
        <v>268</v>
      </c>
      <c r="H61" s="1498" t="s">
        <v>1355</v>
      </c>
      <c r="I61" s="1562"/>
      <c r="J61" s="1562"/>
      <c r="K61" s="1562"/>
      <c r="L61" s="1561"/>
    </row>
    <row r="62" spans="1:19">
      <c r="A62" s="886" t="s">
        <v>972</v>
      </c>
      <c r="B62" s="1496">
        <v>124.48926845</v>
      </c>
      <c r="C62" s="1496">
        <v>93.099832559999996</v>
      </c>
      <c r="D62" s="1496">
        <v>15.77739315</v>
      </c>
      <c r="E62" s="1496">
        <v>2.1495469300000001</v>
      </c>
      <c r="F62" s="1496">
        <v>13.46249581</v>
      </c>
      <c r="G62" s="1496">
        <v>0</v>
      </c>
      <c r="H62" s="1496">
        <v>0</v>
      </c>
      <c r="I62" s="506"/>
      <c r="J62" s="506"/>
      <c r="K62" s="506"/>
      <c r="L62" s="1560"/>
      <c r="N62" s="874"/>
      <c r="O62" s="1529"/>
      <c r="P62" s="874"/>
      <c r="Q62" s="874"/>
      <c r="R62" s="874"/>
      <c r="S62" s="874"/>
    </row>
    <row r="63" spans="1:19">
      <c r="A63" s="886" t="s">
        <v>1169</v>
      </c>
      <c r="B63" s="1496">
        <v>496.80685546000001</v>
      </c>
      <c r="C63" s="1496">
        <v>477.54016824000001</v>
      </c>
      <c r="D63" s="1496">
        <v>15.60394937</v>
      </c>
      <c r="E63" s="1496">
        <v>2.74098972</v>
      </c>
      <c r="F63" s="1496">
        <v>0.92174813</v>
      </c>
      <c r="G63" s="1496">
        <v>0</v>
      </c>
      <c r="H63" s="1496">
        <v>0</v>
      </c>
      <c r="I63" s="506"/>
      <c r="J63" s="506"/>
      <c r="K63" s="506"/>
      <c r="L63" s="1560"/>
      <c r="N63" s="874"/>
      <c r="O63" s="874"/>
      <c r="P63" s="874"/>
      <c r="Q63" s="874"/>
      <c r="R63" s="874"/>
      <c r="S63" s="874"/>
    </row>
    <row r="64" spans="1:19">
      <c r="A64" s="507" t="s">
        <v>1168</v>
      </c>
      <c r="B64" s="506">
        <v>123.02963450000001</v>
      </c>
      <c r="C64" s="506">
        <v>120.31775446</v>
      </c>
      <c r="D64" s="506">
        <v>2.7112877899999996</v>
      </c>
      <c r="E64" s="506">
        <v>5.9225E-4</v>
      </c>
      <c r="F64" s="506">
        <v>0</v>
      </c>
      <c r="G64" s="506">
        <v>0</v>
      </c>
      <c r="H64" s="506">
        <v>0</v>
      </c>
      <c r="I64" s="506"/>
      <c r="J64" s="506"/>
      <c r="K64" s="506"/>
      <c r="L64" s="1560"/>
      <c r="N64" s="874"/>
      <c r="O64" s="874"/>
      <c r="P64" s="874"/>
      <c r="Q64" s="874"/>
      <c r="R64" s="874"/>
      <c r="S64" s="874"/>
    </row>
    <row r="65" spans="1:19">
      <c r="A65" s="507" t="s">
        <v>1167</v>
      </c>
      <c r="B65" s="506">
        <v>372.36987912999996</v>
      </c>
      <c r="C65" s="506">
        <v>356.93765293000001</v>
      </c>
      <c r="D65" s="506">
        <v>12.89266158</v>
      </c>
      <c r="E65" s="506">
        <v>1.6178164899999998</v>
      </c>
      <c r="F65" s="506">
        <v>0.92174813</v>
      </c>
      <c r="G65" s="506">
        <v>0</v>
      </c>
      <c r="H65" s="506">
        <v>0</v>
      </c>
      <c r="I65" s="506"/>
      <c r="J65" s="506"/>
      <c r="K65" s="506"/>
      <c r="L65" s="1560"/>
      <c r="N65" s="874"/>
      <c r="O65" s="874"/>
      <c r="P65" s="874"/>
      <c r="Q65" s="874"/>
      <c r="R65" s="874"/>
      <c r="S65" s="874"/>
    </row>
    <row r="66" spans="1:19">
      <c r="A66" s="507" t="s">
        <v>1166</v>
      </c>
      <c r="B66" s="506">
        <v>1.40734183</v>
      </c>
      <c r="C66" s="506">
        <v>0.28476085000000001</v>
      </c>
      <c r="D66" s="506">
        <v>0</v>
      </c>
      <c r="E66" s="506">
        <v>1.12258098</v>
      </c>
      <c r="F66" s="506">
        <v>0</v>
      </c>
      <c r="G66" s="506">
        <v>0</v>
      </c>
      <c r="H66" s="506">
        <v>0</v>
      </c>
      <c r="I66" s="506"/>
      <c r="J66" s="506"/>
      <c r="K66" s="506"/>
      <c r="L66" s="1560"/>
      <c r="N66" s="874"/>
      <c r="O66" s="874"/>
      <c r="P66" s="874"/>
      <c r="Q66" s="874"/>
      <c r="R66" s="874"/>
      <c r="S66" s="874"/>
    </row>
    <row r="67" spans="1:19">
      <c r="A67" s="886" t="s">
        <v>1165</v>
      </c>
      <c r="B67" s="1496">
        <v>804.51667375</v>
      </c>
      <c r="C67" s="1496">
        <v>24.106839530000002</v>
      </c>
      <c r="D67" s="1496">
        <v>19.863362840000001</v>
      </c>
      <c r="E67" s="1496">
        <v>328.49973238000001</v>
      </c>
      <c r="F67" s="1496">
        <v>75.485351989999998</v>
      </c>
      <c r="G67" s="1496">
        <v>0</v>
      </c>
      <c r="H67" s="1496">
        <v>356.56138700999998</v>
      </c>
      <c r="I67" s="506"/>
      <c r="J67" s="506"/>
      <c r="K67" s="506"/>
      <c r="L67" s="1560"/>
      <c r="N67" s="874"/>
      <c r="O67" s="874"/>
      <c r="P67" s="874"/>
      <c r="Q67" s="874"/>
      <c r="R67" s="874"/>
      <c r="S67" s="874"/>
    </row>
    <row r="68" spans="1:19">
      <c r="A68" s="507" t="s">
        <v>1164</v>
      </c>
      <c r="B68" s="506">
        <v>41.09316974</v>
      </c>
      <c r="C68" s="506">
        <v>23.939288879999999</v>
      </c>
      <c r="D68" s="506">
        <v>16.379885590000001</v>
      </c>
      <c r="E68" s="506">
        <v>0.56525292999999999</v>
      </c>
      <c r="F68" s="506">
        <v>0.20874234000000003</v>
      </c>
      <c r="G68" s="506">
        <v>0</v>
      </c>
      <c r="H68" s="506">
        <v>0</v>
      </c>
      <c r="I68" s="506"/>
      <c r="J68" s="506"/>
      <c r="K68" s="506"/>
      <c r="L68" s="1560"/>
      <c r="N68" s="874"/>
      <c r="O68" s="874"/>
      <c r="P68" s="874"/>
      <c r="Q68" s="874"/>
      <c r="R68" s="874"/>
      <c r="S68" s="874"/>
    </row>
    <row r="69" spans="1:19">
      <c r="A69" s="507" t="s">
        <v>1163</v>
      </c>
      <c r="B69" s="506">
        <v>6.7749302900000004</v>
      </c>
      <c r="C69" s="506">
        <v>0.16755065000000002</v>
      </c>
      <c r="D69" s="506">
        <v>3.48347725</v>
      </c>
      <c r="E69" s="506">
        <v>3.0252447200000003</v>
      </c>
      <c r="F69" s="506">
        <v>9.8657670000000003E-2</v>
      </c>
      <c r="G69" s="506">
        <v>0</v>
      </c>
      <c r="H69" s="506">
        <v>0</v>
      </c>
      <c r="I69" s="506"/>
      <c r="J69" s="506"/>
      <c r="K69" s="506"/>
      <c r="L69" s="1560"/>
      <c r="N69" s="874"/>
      <c r="O69" s="874"/>
      <c r="P69" s="874"/>
      <c r="Q69" s="874"/>
      <c r="R69" s="874"/>
      <c r="S69" s="874"/>
    </row>
    <row r="70" spans="1:19">
      <c r="A70" s="490" t="s">
        <v>1162</v>
      </c>
      <c r="B70" s="506">
        <v>756.64857371999994</v>
      </c>
      <c r="C70" s="506">
        <v>0</v>
      </c>
      <c r="D70" s="506">
        <v>0</v>
      </c>
      <c r="E70" s="506">
        <v>324.90923473000004</v>
      </c>
      <c r="F70" s="506">
        <v>75.177951980000003</v>
      </c>
      <c r="G70" s="506">
        <v>0</v>
      </c>
      <c r="H70" s="506">
        <v>356.56138700999998</v>
      </c>
      <c r="I70" s="506"/>
      <c r="J70" s="506"/>
      <c r="K70" s="506"/>
      <c r="L70" s="1560"/>
      <c r="N70" s="874"/>
      <c r="O70" s="874"/>
      <c r="P70" s="874"/>
      <c r="Q70" s="874"/>
      <c r="R70" s="874"/>
      <c r="S70" s="874"/>
    </row>
    <row r="71" spans="1:19">
      <c r="A71" s="1497" t="s">
        <v>1161</v>
      </c>
      <c r="B71" s="1496">
        <v>37.369453440000001</v>
      </c>
      <c r="C71" s="1496">
        <v>8.8969117999999998</v>
      </c>
      <c r="D71" s="1496">
        <v>22.16612662</v>
      </c>
      <c r="E71" s="1496">
        <v>0.57680483999999999</v>
      </c>
      <c r="F71" s="1496">
        <v>5.7296101799999999</v>
      </c>
      <c r="G71" s="1496">
        <v>0</v>
      </c>
      <c r="H71" s="1496">
        <v>0</v>
      </c>
      <c r="I71" s="506"/>
      <c r="J71" s="506"/>
      <c r="K71" s="506"/>
      <c r="L71" s="1560"/>
      <c r="N71" s="874"/>
      <c r="O71" s="874"/>
      <c r="P71" s="874"/>
      <c r="Q71" s="874"/>
      <c r="R71" s="874"/>
      <c r="S71" s="874"/>
    </row>
    <row r="72" spans="1:19">
      <c r="A72" s="507" t="s">
        <v>1160</v>
      </c>
      <c r="B72" s="506">
        <v>24.302852579999996</v>
      </c>
      <c r="C72" s="506">
        <v>0.62853557000000004</v>
      </c>
      <c r="D72" s="506">
        <v>18.324081669999998</v>
      </c>
      <c r="E72" s="506">
        <v>0.14470665999999999</v>
      </c>
      <c r="F72" s="506">
        <v>5.2055286800000005</v>
      </c>
      <c r="G72" s="506">
        <v>0</v>
      </c>
      <c r="H72" s="506">
        <v>0</v>
      </c>
      <c r="I72" s="506"/>
      <c r="J72" s="506"/>
      <c r="K72" s="506"/>
      <c r="L72" s="1560"/>
      <c r="N72" s="874"/>
      <c r="O72" s="874"/>
      <c r="P72" s="874"/>
      <c r="Q72" s="874"/>
      <c r="R72" s="874"/>
      <c r="S72" s="874"/>
    </row>
    <row r="73" spans="1:19">
      <c r="A73" s="507" t="s">
        <v>1159</v>
      </c>
      <c r="B73" s="506">
        <v>5.7131049899999997</v>
      </c>
      <c r="C73" s="506">
        <v>3.4107155000000002</v>
      </c>
      <c r="D73" s="506">
        <v>1.88753094</v>
      </c>
      <c r="E73" s="506">
        <v>0.39878708999999996</v>
      </c>
      <c r="F73" s="506">
        <v>1.6071459999999999E-2</v>
      </c>
      <c r="G73" s="506">
        <v>0</v>
      </c>
      <c r="H73" s="506">
        <v>0</v>
      </c>
      <c r="I73" s="506"/>
      <c r="J73" s="506"/>
      <c r="K73" s="506"/>
      <c r="L73" s="1560"/>
      <c r="N73" s="874"/>
      <c r="O73" s="874"/>
      <c r="P73" s="874"/>
      <c r="Q73" s="874"/>
      <c r="R73" s="874"/>
      <c r="S73" s="874"/>
    </row>
    <row r="74" spans="1:19">
      <c r="A74" s="507" t="s">
        <v>1158</v>
      </c>
      <c r="B74" s="506">
        <v>7.3534958699999997</v>
      </c>
      <c r="C74" s="506">
        <v>4.8576607300000001</v>
      </c>
      <c r="D74" s="506">
        <v>1.95451401</v>
      </c>
      <c r="E74" s="506">
        <v>3.3311090000000002E-2</v>
      </c>
      <c r="F74" s="506">
        <v>0.50801004000000005</v>
      </c>
      <c r="G74" s="506">
        <v>0</v>
      </c>
      <c r="H74" s="506">
        <v>0</v>
      </c>
      <c r="I74" s="506"/>
      <c r="J74" s="506"/>
      <c r="K74" s="506"/>
      <c r="L74" s="1560"/>
      <c r="N74" s="874"/>
      <c r="O74" s="874"/>
      <c r="P74" s="874"/>
      <c r="Q74" s="874"/>
      <c r="R74" s="874"/>
      <c r="S74" s="874"/>
    </row>
    <row r="75" spans="1:19">
      <c r="A75" s="886" t="s">
        <v>1157</v>
      </c>
      <c r="B75" s="1496">
        <v>201.07291495000001</v>
      </c>
      <c r="C75" s="1496">
        <v>88.980896049999998</v>
      </c>
      <c r="D75" s="1496">
        <v>67.298328699999999</v>
      </c>
      <c r="E75" s="1496">
        <v>9.3202993000000003</v>
      </c>
      <c r="F75" s="1496">
        <v>35.473390899999998</v>
      </c>
      <c r="G75" s="1496">
        <v>0</v>
      </c>
      <c r="H75" s="1496">
        <v>0</v>
      </c>
      <c r="I75" s="506"/>
      <c r="J75" s="506"/>
      <c r="K75" s="506"/>
      <c r="L75" s="1560"/>
      <c r="N75" s="874"/>
      <c r="O75" s="874"/>
      <c r="P75" s="874"/>
      <c r="Q75" s="874"/>
      <c r="R75" s="874"/>
      <c r="S75" s="874"/>
    </row>
    <row r="76" spans="1:19">
      <c r="A76" s="507" t="s">
        <v>1156</v>
      </c>
      <c r="B76" s="506">
        <v>48.630096500000001</v>
      </c>
      <c r="C76" s="506">
        <v>37.952256849999998</v>
      </c>
      <c r="D76" s="506">
        <v>6.29569388</v>
      </c>
      <c r="E76" s="506">
        <v>0.84539872000000005</v>
      </c>
      <c r="F76" s="506">
        <v>3.5367470499999998</v>
      </c>
      <c r="G76" s="506">
        <v>0</v>
      </c>
      <c r="H76" s="506">
        <v>0</v>
      </c>
      <c r="I76" s="506"/>
      <c r="J76" s="506"/>
      <c r="K76" s="506"/>
      <c r="L76" s="1560"/>
      <c r="N76" s="874"/>
      <c r="O76" s="874"/>
      <c r="P76" s="874"/>
      <c r="Q76" s="874"/>
      <c r="R76" s="874"/>
      <c r="S76" s="874"/>
    </row>
    <row r="77" spans="1:19">
      <c r="A77" s="490" t="s">
        <v>1155</v>
      </c>
      <c r="B77" s="506">
        <v>40.972547820000003</v>
      </c>
      <c r="C77" s="506">
        <v>1.8112027200000003</v>
      </c>
      <c r="D77" s="506">
        <v>27.727040710000001</v>
      </c>
      <c r="E77" s="506">
        <v>0.40968448000000002</v>
      </c>
      <c r="F77" s="506">
        <v>11.02461991</v>
      </c>
      <c r="G77" s="506">
        <v>0</v>
      </c>
      <c r="H77" s="506">
        <v>0</v>
      </c>
      <c r="I77" s="506"/>
      <c r="J77" s="506"/>
      <c r="K77" s="506"/>
      <c r="L77" s="1560"/>
      <c r="N77" s="874"/>
      <c r="O77" s="874"/>
      <c r="P77" s="874"/>
      <c r="Q77" s="874"/>
      <c r="R77" s="874"/>
      <c r="S77" s="874"/>
    </row>
    <row r="78" spans="1:19">
      <c r="A78" s="507" t="s">
        <v>1154</v>
      </c>
      <c r="B78" s="506">
        <v>92.689579629999997</v>
      </c>
      <c r="C78" s="506">
        <v>44.107972449999991</v>
      </c>
      <c r="D78" s="506">
        <v>24.619583610000003</v>
      </c>
      <c r="E78" s="506">
        <v>6.41053038</v>
      </c>
      <c r="F78" s="506">
        <v>17.551493190000002</v>
      </c>
      <c r="G78" s="506">
        <v>0</v>
      </c>
      <c r="H78" s="506">
        <v>0</v>
      </c>
      <c r="I78" s="506"/>
      <c r="J78" s="506"/>
      <c r="K78" s="506"/>
      <c r="L78" s="1560"/>
      <c r="N78" s="874"/>
      <c r="O78" s="874"/>
      <c r="P78" s="874"/>
      <c r="Q78" s="874"/>
      <c r="R78" s="874"/>
      <c r="S78" s="874"/>
    </row>
    <row r="79" spans="1:19">
      <c r="A79" s="507" t="s">
        <v>1153</v>
      </c>
      <c r="B79" s="506">
        <v>3.0020282699999998</v>
      </c>
      <c r="C79" s="506">
        <v>0.59987409999999997</v>
      </c>
      <c r="D79" s="506">
        <v>0.17225013</v>
      </c>
      <c r="E79" s="506">
        <v>0</v>
      </c>
      <c r="F79" s="506">
        <v>2.2299040400000001</v>
      </c>
      <c r="G79" s="506">
        <v>0</v>
      </c>
      <c r="H79" s="506">
        <v>0</v>
      </c>
      <c r="I79" s="506"/>
      <c r="J79" s="506"/>
      <c r="K79" s="506"/>
      <c r="L79" s="1560"/>
      <c r="N79" s="874"/>
      <c r="O79" s="874"/>
      <c r="P79" s="874"/>
      <c r="Q79" s="874"/>
      <c r="R79" s="874"/>
      <c r="S79" s="874"/>
    </row>
    <row r="80" spans="1:19">
      <c r="A80" s="507" t="s">
        <v>1152</v>
      </c>
      <c r="B80" s="506">
        <v>15.06419086</v>
      </c>
      <c r="C80" s="506">
        <v>4.4934433799999995</v>
      </c>
      <c r="D80" s="506">
        <v>8.4715342199999988</v>
      </c>
      <c r="E80" s="506">
        <v>1.6546846100000001</v>
      </c>
      <c r="F80" s="506">
        <v>0.44452865000000003</v>
      </c>
      <c r="G80" s="506">
        <v>0</v>
      </c>
      <c r="H80" s="506">
        <v>0</v>
      </c>
      <c r="I80" s="506"/>
      <c r="J80" s="506"/>
      <c r="K80" s="506"/>
      <c r="L80" s="1560"/>
      <c r="N80" s="874"/>
      <c r="O80" s="874"/>
      <c r="P80" s="874"/>
      <c r="Q80" s="874"/>
      <c r="R80" s="874"/>
      <c r="S80" s="874"/>
    </row>
    <row r="81" spans="1:19">
      <c r="A81" s="507" t="s">
        <v>1151</v>
      </c>
      <c r="B81" s="506">
        <v>0.71447187000000001</v>
      </c>
      <c r="C81" s="506">
        <v>1.6146550000000003E-2</v>
      </c>
      <c r="D81" s="506">
        <v>1.222615E-2</v>
      </c>
      <c r="E81" s="506">
        <v>1.1100000000000002E-6</v>
      </c>
      <c r="F81" s="506">
        <v>0.68609806000000007</v>
      </c>
      <c r="G81" s="506">
        <v>0</v>
      </c>
      <c r="H81" s="506">
        <v>0</v>
      </c>
      <c r="I81" s="506"/>
      <c r="J81" s="506"/>
      <c r="K81" s="506"/>
      <c r="L81" s="1560"/>
      <c r="N81" s="874"/>
      <c r="O81" s="874"/>
      <c r="P81" s="874"/>
      <c r="Q81" s="874"/>
      <c r="R81" s="874"/>
      <c r="S81" s="874"/>
    </row>
    <row r="82" spans="1:19">
      <c r="A82" s="886" t="s">
        <v>1150</v>
      </c>
      <c r="B82" s="1496">
        <v>793.75744886999996</v>
      </c>
      <c r="C82" s="1496">
        <v>162.22847065000002</v>
      </c>
      <c r="D82" s="1496">
        <v>282.74873853999998</v>
      </c>
      <c r="E82" s="1496">
        <v>113.09690635000001</v>
      </c>
      <c r="F82" s="1496">
        <v>153.02114298000001</v>
      </c>
      <c r="G82" s="1496">
        <v>0</v>
      </c>
      <c r="H82" s="1496">
        <v>82.662190350000003</v>
      </c>
      <c r="I82" s="506"/>
      <c r="J82" s="506"/>
      <c r="K82" s="506"/>
      <c r="L82" s="1560"/>
      <c r="N82" s="874"/>
      <c r="O82" s="874"/>
      <c r="P82" s="874"/>
      <c r="Q82" s="874"/>
      <c r="R82" s="874"/>
      <c r="S82" s="874"/>
    </row>
    <row r="83" spans="1:19">
      <c r="A83" s="507" t="s">
        <v>1149</v>
      </c>
      <c r="B83" s="506">
        <v>119.72364784999999</v>
      </c>
      <c r="C83" s="506">
        <v>9.02367892</v>
      </c>
      <c r="D83" s="506">
        <v>64.077231769999997</v>
      </c>
      <c r="E83" s="506">
        <v>4.8877977499999998</v>
      </c>
      <c r="F83" s="506">
        <v>41.734939409999996</v>
      </c>
      <c r="G83" s="506">
        <v>0</v>
      </c>
      <c r="H83" s="506">
        <v>0</v>
      </c>
      <c r="I83" s="506"/>
      <c r="J83" s="506"/>
      <c r="K83" s="506"/>
      <c r="L83" s="1560"/>
      <c r="N83" s="874"/>
      <c r="O83" s="874"/>
      <c r="P83" s="874"/>
      <c r="Q83" s="874"/>
      <c r="R83" s="874"/>
      <c r="S83" s="874"/>
    </row>
    <row r="84" spans="1:19">
      <c r="A84" s="507" t="s">
        <v>1148</v>
      </c>
      <c r="B84" s="506">
        <v>114.79524112999999</v>
      </c>
      <c r="C84" s="506">
        <v>23.28853943</v>
      </c>
      <c r="D84" s="506">
        <v>75.545522889999987</v>
      </c>
      <c r="E84" s="506">
        <v>1.76541785</v>
      </c>
      <c r="F84" s="506">
        <v>14.195760959999999</v>
      </c>
      <c r="G84" s="506">
        <v>0</v>
      </c>
      <c r="H84" s="506">
        <v>0</v>
      </c>
      <c r="I84" s="506"/>
      <c r="J84" s="506"/>
      <c r="K84" s="506"/>
      <c r="L84" s="1560"/>
      <c r="N84" s="874"/>
      <c r="O84" s="874"/>
      <c r="P84" s="874"/>
      <c r="Q84" s="874"/>
      <c r="R84" s="874"/>
      <c r="S84" s="874"/>
    </row>
    <row r="85" spans="1:19">
      <c r="A85" s="507" t="s">
        <v>1147</v>
      </c>
      <c r="B85" s="506">
        <v>265.59448183000001</v>
      </c>
      <c r="C85" s="506">
        <v>39.847981480000001</v>
      </c>
      <c r="D85" s="506">
        <v>22.48733597</v>
      </c>
      <c r="E85" s="506">
        <v>42.045808199999996</v>
      </c>
      <c r="F85" s="506">
        <v>81.137665830000003</v>
      </c>
      <c r="G85" s="506">
        <v>0</v>
      </c>
      <c r="H85" s="506">
        <v>80.075690350000002</v>
      </c>
      <c r="I85" s="506"/>
      <c r="J85" s="506"/>
      <c r="K85" s="506"/>
      <c r="L85" s="1560"/>
      <c r="N85" s="874"/>
      <c r="O85" s="874"/>
      <c r="P85" s="874"/>
      <c r="Q85" s="874"/>
      <c r="R85" s="874"/>
      <c r="S85" s="874"/>
    </row>
    <row r="86" spans="1:19">
      <c r="A86" s="507" t="s">
        <v>1146</v>
      </c>
      <c r="B86" s="506">
        <v>128.98708449</v>
      </c>
      <c r="C86" s="506">
        <v>34.792044400000002</v>
      </c>
      <c r="D86" s="506">
        <v>66.168897909999998</v>
      </c>
      <c r="E86" s="506">
        <v>19.547671989999998</v>
      </c>
      <c r="F86" s="506">
        <v>8.4784701899999995</v>
      </c>
      <c r="G86" s="506">
        <v>0</v>
      </c>
      <c r="H86" s="506">
        <v>0</v>
      </c>
      <c r="I86" s="506"/>
      <c r="J86" s="506"/>
      <c r="K86" s="506"/>
      <c r="L86" s="1560"/>
      <c r="N86" s="874"/>
      <c r="O86" s="874"/>
      <c r="P86" s="874"/>
      <c r="Q86" s="874"/>
      <c r="R86" s="874"/>
      <c r="S86" s="874"/>
    </row>
    <row r="87" spans="1:19">
      <c r="A87" s="507" t="s">
        <v>1145</v>
      </c>
      <c r="B87" s="506">
        <v>95.085902049999987</v>
      </c>
      <c r="C87" s="506">
        <v>43.325852389999994</v>
      </c>
      <c r="D87" s="506">
        <v>28.954665070000001</v>
      </c>
      <c r="E87" s="506">
        <v>14.166569729999999</v>
      </c>
      <c r="F87" s="506">
        <v>6.0523148600000001</v>
      </c>
      <c r="G87" s="506">
        <v>0</v>
      </c>
      <c r="H87" s="506">
        <v>2.5865</v>
      </c>
      <c r="I87" s="506"/>
      <c r="J87" s="506"/>
      <c r="K87" s="506"/>
      <c r="L87" s="1560"/>
      <c r="N87" s="874"/>
      <c r="O87" s="874"/>
      <c r="P87" s="874"/>
      <c r="Q87" s="874"/>
      <c r="R87" s="874"/>
      <c r="S87" s="874"/>
    </row>
    <row r="88" spans="1:19">
      <c r="A88" s="507" t="s">
        <v>1144</v>
      </c>
      <c r="B88" s="506">
        <v>56.016936600000001</v>
      </c>
      <c r="C88" s="506">
        <v>4.3068942300000002</v>
      </c>
      <c r="D88" s="506">
        <v>20.13442959</v>
      </c>
      <c r="E88" s="506">
        <v>30.378155839999998</v>
      </c>
      <c r="F88" s="506">
        <v>1.1974569400000001</v>
      </c>
      <c r="G88" s="506">
        <v>0</v>
      </c>
      <c r="H88" s="506">
        <v>0</v>
      </c>
      <c r="I88" s="506"/>
      <c r="J88" s="506"/>
      <c r="K88" s="506"/>
      <c r="L88" s="1560"/>
      <c r="N88" s="874"/>
      <c r="O88" s="874"/>
      <c r="P88" s="874"/>
      <c r="Q88" s="874"/>
      <c r="R88" s="874"/>
      <c r="S88" s="874"/>
    </row>
    <row r="89" spans="1:19">
      <c r="A89" s="507" t="s">
        <v>1143</v>
      </c>
      <c r="B89" s="506">
        <v>13.554154919999998</v>
      </c>
      <c r="C89" s="506">
        <v>7.6434797999999997</v>
      </c>
      <c r="D89" s="506">
        <v>5.3806553400000006</v>
      </c>
      <c r="E89" s="506">
        <v>0.30548498999999996</v>
      </c>
      <c r="F89" s="506">
        <v>0.22453478999999998</v>
      </c>
      <c r="G89" s="506">
        <v>0</v>
      </c>
      <c r="H89" s="506">
        <v>0</v>
      </c>
      <c r="I89" s="506"/>
      <c r="J89" s="506"/>
      <c r="K89" s="506"/>
      <c r="L89" s="1560"/>
      <c r="N89" s="874"/>
      <c r="O89" s="874"/>
      <c r="P89" s="874"/>
      <c r="Q89" s="874"/>
      <c r="R89" s="874"/>
      <c r="S89" s="874"/>
    </row>
    <row r="90" spans="1:19">
      <c r="A90" s="886" t="s">
        <v>1142</v>
      </c>
      <c r="B90" s="1496">
        <v>667.92364952000003</v>
      </c>
      <c r="C90" s="1496">
        <v>50.70229835</v>
      </c>
      <c r="D90" s="1496">
        <v>56.444578020000002</v>
      </c>
      <c r="E90" s="1496">
        <v>321.11608029999996</v>
      </c>
      <c r="F90" s="1496">
        <v>0.24645917000000001</v>
      </c>
      <c r="G90" s="1496">
        <v>0</v>
      </c>
      <c r="H90" s="1496">
        <v>239.41423368</v>
      </c>
      <c r="I90" s="506"/>
      <c r="J90" s="506"/>
      <c r="K90" s="506"/>
      <c r="L90" s="1560"/>
      <c r="N90" s="874"/>
      <c r="O90" s="874"/>
      <c r="P90" s="874"/>
      <c r="Q90" s="874"/>
      <c r="R90" s="874"/>
      <c r="S90" s="874"/>
    </row>
    <row r="91" spans="1:19">
      <c r="A91" s="507" t="s">
        <v>1141</v>
      </c>
      <c r="B91" s="506">
        <v>55.425856870000004</v>
      </c>
      <c r="C91" s="506">
        <v>0</v>
      </c>
      <c r="D91" s="506">
        <v>54.87769539</v>
      </c>
      <c r="E91" s="506">
        <v>8.0480000000000002E-5</v>
      </c>
      <c r="F91" s="506">
        <v>4.4430230000000001E-2</v>
      </c>
      <c r="G91" s="506">
        <v>0</v>
      </c>
      <c r="H91" s="506">
        <v>0.50365077000000003</v>
      </c>
      <c r="I91" s="506"/>
      <c r="J91" s="506"/>
      <c r="K91" s="506"/>
      <c r="L91" s="1560"/>
      <c r="N91" s="874"/>
      <c r="O91" s="874"/>
      <c r="P91" s="874"/>
      <c r="Q91" s="874"/>
      <c r="R91" s="874"/>
      <c r="S91" s="874"/>
    </row>
    <row r="92" spans="1:19">
      <c r="A92" s="507" t="s">
        <v>1140</v>
      </c>
      <c r="B92" s="506">
        <v>610.95093741000005</v>
      </c>
      <c r="C92" s="506">
        <v>50.70229835</v>
      </c>
      <c r="D92" s="506">
        <v>2.0027389999999999E-2</v>
      </c>
      <c r="E92" s="506">
        <v>321.11599982000001</v>
      </c>
      <c r="F92" s="506">
        <v>0.20202894000000002</v>
      </c>
      <c r="G92" s="506">
        <v>0</v>
      </c>
      <c r="H92" s="506">
        <v>238.91058290999999</v>
      </c>
      <c r="I92" s="506"/>
      <c r="J92" s="506"/>
      <c r="K92" s="506"/>
      <c r="L92" s="1560"/>
      <c r="N92" s="874"/>
      <c r="O92" s="874"/>
      <c r="P92" s="874"/>
      <c r="Q92" s="874"/>
      <c r="R92" s="874"/>
      <c r="S92" s="874"/>
    </row>
    <row r="93" spans="1:19">
      <c r="A93" s="507" t="s">
        <v>1139</v>
      </c>
      <c r="B93" s="506">
        <v>1.5468552400000002</v>
      </c>
      <c r="C93" s="506">
        <v>0</v>
      </c>
      <c r="D93" s="506">
        <v>1.5468552400000002</v>
      </c>
      <c r="E93" s="506">
        <v>0</v>
      </c>
      <c r="F93" s="506">
        <v>0</v>
      </c>
      <c r="G93" s="506">
        <v>0</v>
      </c>
      <c r="H93" s="506">
        <v>0</v>
      </c>
      <c r="I93" s="506"/>
      <c r="J93" s="506"/>
      <c r="K93" s="506"/>
      <c r="L93" s="1560"/>
      <c r="N93" s="874"/>
      <c r="O93" s="874"/>
      <c r="P93" s="874"/>
      <c r="Q93" s="874"/>
      <c r="R93" s="874"/>
      <c r="S93" s="874"/>
    </row>
    <row r="94" spans="1:19">
      <c r="A94" s="886" t="s">
        <v>1138</v>
      </c>
      <c r="B94" s="1496">
        <v>30.586807780000001</v>
      </c>
      <c r="C94" s="1496">
        <v>2.3866789000000002</v>
      </c>
      <c r="D94" s="1496">
        <v>1.62354639</v>
      </c>
      <c r="E94" s="1496">
        <v>24.287756770000001</v>
      </c>
      <c r="F94" s="1496">
        <v>2.2888257199999997</v>
      </c>
      <c r="G94" s="1496">
        <v>0</v>
      </c>
      <c r="H94" s="1496">
        <v>0</v>
      </c>
      <c r="I94" s="506"/>
      <c r="J94" s="506"/>
      <c r="K94" s="506"/>
      <c r="L94" s="1560"/>
      <c r="N94" s="874"/>
      <c r="O94" s="874"/>
      <c r="P94" s="874"/>
      <c r="Q94" s="874"/>
      <c r="R94" s="874"/>
      <c r="S94" s="874"/>
    </row>
    <row r="95" spans="1:19">
      <c r="A95" s="507" t="s">
        <v>1137</v>
      </c>
      <c r="B95" s="506">
        <v>25.299750039999999</v>
      </c>
      <c r="C95" s="506">
        <v>0.11454925000000001</v>
      </c>
      <c r="D95" s="506">
        <v>1.04783274</v>
      </c>
      <c r="E95" s="506">
        <v>24.137475729999998</v>
      </c>
      <c r="F95" s="506">
        <v>-1.0768E-4</v>
      </c>
      <c r="G95" s="506">
        <v>0</v>
      </c>
      <c r="H95" s="506">
        <v>0</v>
      </c>
      <c r="I95" s="506"/>
      <c r="J95" s="506"/>
      <c r="K95" s="506"/>
      <c r="L95" s="1560"/>
      <c r="N95" s="874"/>
      <c r="O95" s="874"/>
      <c r="P95" s="874"/>
      <c r="Q95" s="874"/>
      <c r="R95" s="874"/>
      <c r="S95" s="874"/>
    </row>
    <row r="96" spans="1:19">
      <c r="A96" s="507" t="s">
        <v>1136</v>
      </c>
      <c r="B96" s="506">
        <v>0.95804942999999998</v>
      </c>
      <c r="C96" s="506">
        <v>0.43168380000000001</v>
      </c>
      <c r="D96" s="506">
        <v>0</v>
      </c>
      <c r="E96" s="506">
        <v>0</v>
      </c>
      <c r="F96" s="506">
        <v>0.52636563000000003</v>
      </c>
      <c r="G96" s="506">
        <v>0</v>
      </c>
      <c r="H96" s="506">
        <v>0</v>
      </c>
      <c r="I96" s="506"/>
      <c r="J96" s="506"/>
      <c r="K96" s="506"/>
      <c r="L96" s="1560"/>
      <c r="N96" s="874"/>
      <c r="O96" s="874"/>
      <c r="P96" s="874"/>
      <c r="Q96" s="874"/>
      <c r="R96" s="874"/>
      <c r="S96" s="874"/>
    </row>
    <row r="97" spans="1:30">
      <c r="A97" s="507" t="s">
        <v>1135</v>
      </c>
      <c r="B97" s="506">
        <v>4.3290083099999999</v>
      </c>
      <c r="C97" s="506">
        <v>1.84044585</v>
      </c>
      <c r="D97" s="506">
        <v>0.57571365000000008</v>
      </c>
      <c r="E97" s="506">
        <v>0.15028103999999998</v>
      </c>
      <c r="F97" s="506">
        <v>1.7625677700000002</v>
      </c>
      <c r="G97" s="506">
        <v>0</v>
      </c>
      <c r="H97" s="506">
        <v>0</v>
      </c>
      <c r="I97" s="506"/>
      <c r="J97" s="506"/>
      <c r="K97" s="506"/>
      <c r="L97" s="1560"/>
      <c r="N97" s="874"/>
      <c r="O97" s="874"/>
      <c r="P97" s="874"/>
      <c r="Q97" s="874"/>
      <c r="R97" s="874"/>
      <c r="S97" s="874"/>
    </row>
    <row r="98" spans="1:30">
      <c r="A98" s="886" t="s">
        <v>973</v>
      </c>
      <c r="B98" s="1496">
        <v>473.83691646</v>
      </c>
      <c r="C98" s="1496">
        <v>254.74250606000001</v>
      </c>
      <c r="D98" s="1496">
        <v>158.55539424</v>
      </c>
      <c r="E98" s="1496">
        <v>56.519328699999996</v>
      </c>
      <c r="F98" s="1496">
        <v>4.0196874600000001</v>
      </c>
      <c r="G98" s="1496">
        <v>0</v>
      </c>
      <c r="H98" s="1496">
        <v>0</v>
      </c>
      <c r="I98" s="506"/>
      <c r="J98" s="506"/>
      <c r="K98" s="506"/>
      <c r="L98" s="1560"/>
      <c r="N98" s="874"/>
      <c r="O98" s="874"/>
      <c r="P98" s="874"/>
      <c r="Q98" s="874"/>
      <c r="R98" s="874"/>
      <c r="S98" s="874"/>
    </row>
    <row r="99" spans="1:30">
      <c r="A99" s="886" t="s">
        <v>1132</v>
      </c>
      <c r="B99" s="1496">
        <v>8.5136436400000068</v>
      </c>
      <c r="C99" s="1496">
        <v>3.73530059</v>
      </c>
      <c r="D99" s="1496">
        <v>6.1891069999999999E-2</v>
      </c>
      <c r="E99" s="1496">
        <v>4.2636397500000003</v>
      </c>
      <c r="F99" s="1496">
        <v>0</v>
      </c>
      <c r="G99" s="1496">
        <v>0</v>
      </c>
      <c r="H99" s="1496">
        <v>0.45281223000000637</v>
      </c>
      <c r="I99" s="506"/>
      <c r="J99" s="506"/>
      <c r="K99" s="506"/>
      <c r="L99" s="1560"/>
      <c r="N99" s="874"/>
      <c r="O99" s="874"/>
      <c r="P99" s="874"/>
      <c r="Q99" s="874"/>
      <c r="R99" s="874"/>
      <c r="S99" s="874"/>
    </row>
    <row r="100" spans="1:30" ht="15" thickBot="1">
      <c r="B100" s="490">
        <v>0</v>
      </c>
      <c r="C100" s="490">
        <v>0</v>
      </c>
      <c r="D100" s="490">
        <v>0</v>
      </c>
      <c r="E100" s="490">
        <v>0</v>
      </c>
      <c r="F100" s="490">
        <v>0</v>
      </c>
      <c r="G100" s="490">
        <v>0</v>
      </c>
      <c r="H100" s="490">
        <v>0</v>
      </c>
      <c r="J100" s="490"/>
      <c r="K100" s="490"/>
      <c r="L100" s="912"/>
      <c r="N100" s="874"/>
      <c r="O100" s="874"/>
      <c r="P100" s="874"/>
      <c r="Q100" s="874"/>
      <c r="R100" s="874"/>
      <c r="S100" s="874"/>
    </row>
    <row r="101" spans="1:30" ht="15" thickBot="1">
      <c r="A101" s="883" t="s">
        <v>306</v>
      </c>
      <c r="B101" s="508">
        <v>3638.8736323199996</v>
      </c>
      <c r="C101" s="508">
        <v>1166.4199027300001</v>
      </c>
      <c r="D101" s="508">
        <v>640.14330894</v>
      </c>
      <c r="E101" s="508">
        <v>862.57108504000007</v>
      </c>
      <c r="F101" s="508">
        <v>290.64871233999997</v>
      </c>
      <c r="G101" s="508">
        <v>0</v>
      </c>
      <c r="H101" s="508">
        <v>679.09062326999992</v>
      </c>
      <c r="I101" s="1537"/>
      <c r="J101" s="1537"/>
      <c r="K101" s="1537"/>
      <c r="L101" s="1559"/>
      <c r="M101" s="1504"/>
      <c r="N101" s="874"/>
      <c r="O101" s="874"/>
      <c r="P101" s="874"/>
      <c r="Q101" s="874"/>
      <c r="R101" s="874"/>
      <c r="S101" s="874"/>
      <c r="T101" s="1504"/>
      <c r="U101" s="1504"/>
      <c r="V101" s="1504"/>
      <c r="W101" s="1504"/>
      <c r="X101" s="1504"/>
      <c r="Y101" s="1504"/>
      <c r="Z101" s="1504"/>
      <c r="AA101" s="1504"/>
      <c r="AB101" s="1504"/>
      <c r="AC101" s="1504"/>
      <c r="AD101" s="1504"/>
    </row>
    <row r="102" spans="1:30">
      <c r="A102" s="507" t="s">
        <v>549</v>
      </c>
      <c r="B102" s="506">
        <v>1187.47687335</v>
      </c>
      <c r="C102" s="506">
        <v>527.83619327000008</v>
      </c>
      <c r="D102" s="506">
        <v>471.35354132999998</v>
      </c>
      <c r="E102" s="506">
        <v>124.69116744</v>
      </c>
      <c r="F102" s="506">
        <v>63.595971310000003</v>
      </c>
      <c r="G102" s="506">
        <v>0</v>
      </c>
      <c r="H102" s="506">
        <v>0</v>
      </c>
      <c r="I102" s="506"/>
      <c r="J102" s="506"/>
      <c r="K102" s="506"/>
      <c r="L102" s="1560"/>
      <c r="M102" s="1504"/>
      <c r="N102" s="874"/>
      <c r="O102" s="874"/>
      <c r="P102" s="874"/>
      <c r="Q102" s="874"/>
      <c r="R102" s="874"/>
      <c r="S102" s="874"/>
      <c r="T102" s="1504"/>
      <c r="U102" s="1504"/>
      <c r="V102" s="1504"/>
      <c r="W102" s="1504"/>
      <c r="X102" s="1504"/>
      <c r="Y102" s="1504"/>
      <c r="Z102" s="1504"/>
      <c r="AA102" s="1504"/>
      <c r="AB102" s="1504"/>
      <c r="AC102" s="1504"/>
      <c r="AD102" s="1504"/>
    </row>
    <row r="103" spans="1:30">
      <c r="A103" s="507" t="s">
        <v>548</v>
      </c>
      <c r="B103" s="506">
        <v>434.48148543000002</v>
      </c>
      <c r="C103" s="506">
        <v>193.20467312</v>
      </c>
      <c r="D103" s="506">
        <v>182.72916537</v>
      </c>
      <c r="E103" s="506">
        <v>53.242401810000004</v>
      </c>
      <c r="F103" s="506">
        <v>5.3052451300000003</v>
      </c>
      <c r="G103" s="506">
        <v>0</v>
      </c>
      <c r="H103" s="506">
        <v>0</v>
      </c>
      <c r="I103" s="506"/>
      <c r="J103" s="506"/>
      <c r="K103" s="506"/>
      <c r="L103" s="1560"/>
      <c r="M103" s="1504"/>
      <c r="N103" s="874"/>
      <c r="O103" s="874"/>
      <c r="P103" s="874"/>
      <c r="Q103" s="874"/>
      <c r="R103" s="874"/>
      <c r="S103" s="874"/>
      <c r="T103" s="1504"/>
      <c r="U103" s="1504"/>
      <c r="V103" s="1504"/>
      <c r="W103" s="1504"/>
      <c r="X103" s="1504"/>
      <c r="Y103" s="1504"/>
      <c r="Z103" s="1504"/>
      <c r="AA103" s="1504"/>
      <c r="AB103" s="1504"/>
      <c r="AC103" s="1504"/>
      <c r="AD103" s="1504"/>
    </row>
    <row r="104" spans="1:30" ht="15" thickBot="1">
      <c r="A104" s="885" t="s">
        <v>1131</v>
      </c>
      <c r="B104" s="509">
        <v>338.39923074000001</v>
      </c>
      <c r="C104" s="509">
        <v>49.337130790000003</v>
      </c>
      <c r="D104" s="509">
        <v>170.72137340999998</v>
      </c>
      <c r="E104" s="509">
        <v>64.293984779999988</v>
      </c>
      <c r="F104" s="509">
        <v>54.046741759999982</v>
      </c>
      <c r="G104" s="509">
        <v>0</v>
      </c>
      <c r="H104" s="509">
        <v>0</v>
      </c>
      <c r="I104" s="506"/>
      <c r="J104" s="506"/>
      <c r="K104" s="506"/>
      <c r="L104" s="1560"/>
      <c r="M104" s="1504"/>
      <c r="N104" s="874"/>
      <c r="O104" s="874"/>
      <c r="P104" s="874"/>
      <c r="Q104" s="874"/>
      <c r="R104" s="874"/>
      <c r="S104" s="874"/>
      <c r="T104" s="1504"/>
      <c r="U104" s="1504"/>
      <c r="V104" s="1504"/>
      <c r="W104" s="1504"/>
      <c r="X104" s="1504"/>
      <c r="Y104" s="1504"/>
      <c r="Z104" s="1504"/>
      <c r="AA104" s="1504"/>
      <c r="AB104" s="1504"/>
      <c r="AC104" s="1504"/>
      <c r="AD104" s="1504"/>
    </row>
    <row r="105" spans="1:30" ht="15" thickBot="1">
      <c r="A105" s="884" t="s">
        <v>305</v>
      </c>
      <c r="B105" s="505">
        <v>1960.3575895200001</v>
      </c>
      <c r="C105" s="505">
        <v>770.37799717999997</v>
      </c>
      <c r="D105" s="505">
        <v>824.80408010999997</v>
      </c>
      <c r="E105" s="505">
        <v>242.22755402999999</v>
      </c>
      <c r="F105" s="505">
        <v>122.94795819999999</v>
      </c>
      <c r="G105" s="505">
        <v>0</v>
      </c>
      <c r="H105" s="505">
        <v>0</v>
      </c>
      <c r="I105" s="1537"/>
      <c r="J105" s="1537"/>
      <c r="K105" s="1537"/>
      <c r="L105" s="1559"/>
      <c r="M105" s="1504"/>
      <c r="N105" s="874"/>
      <c r="O105" s="874"/>
      <c r="P105" s="874"/>
      <c r="Q105" s="874"/>
      <c r="R105" s="874"/>
      <c r="S105" s="874"/>
      <c r="T105" s="1504"/>
      <c r="U105" s="1504"/>
      <c r="V105" s="1504"/>
      <c r="W105" s="1504"/>
      <c r="X105" s="1504"/>
      <c r="Y105" s="1504"/>
      <c r="Z105" s="1504"/>
      <c r="AA105" s="1504"/>
      <c r="AB105" s="1504"/>
      <c r="AC105" s="1504"/>
      <c r="AD105" s="1504"/>
    </row>
    <row r="106" spans="1:30" ht="15" thickBot="1">
      <c r="A106" s="883" t="s">
        <v>299</v>
      </c>
      <c r="B106" s="508">
        <v>3.1844399999999998E-3</v>
      </c>
      <c r="C106" s="508">
        <v>3.1844399999999998E-3</v>
      </c>
      <c r="D106" s="508">
        <v>0</v>
      </c>
      <c r="E106" s="508">
        <v>0</v>
      </c>
      <c r="F106" s="508">
        <v>0</v>
      </c>
      <c r="G106" s="508">
        <v>0</v>
      </c>
      <c r="H106" s="508">
        <v>0</v>
      </c>
      <c r="I106" s="1537"/>
      <c r="J106" s="1537"/>
      <c r="K106" s="1537"/>
      <c r="L106" s="1559"/>
      <c r="M106" s="1504"/>
      <c r="N106" s="874"/>
      <c r="O106" s="874"/>
      <c r="P106" s="874"/>
      <c r="Q106" s="874"/>
      <c r="R106" s="874"/>
      <c r="S106" s="874"/>
      <c r="T106" s="1504"/>
      <c r="U106" s="1504"/>
      <c r="V106" s="1504"/>
      <c r="W106" s="1504"/>
      <c r="X106" s="1504"/>
      <c r="Y106" s="1504"/>
      <c r="Z106" s="1504"/>
      <c r="AA106" s="1504"/>
      <c r="AB106" s="1504"/>
      <c r="AC106" s="1504"/>
      <c r="AD106" s="1504"/>
    </row>
    <row r="107" spans="1:30" ht="15" thickBot="1">
      <c r="A107" s="883" t="s">
        <v>621</v>
      </c>
      <c r="B107" s="508">
        <v>0</v>
      </c>
      <c r="C107" s="508">
        <v>0</v>
      </c>
      <c r="D107" s="508">
        <v>0</v>
      </c>
      <c r="E107" s="508">
        <v>0</v>
      </c>
      <c r="F107" s="508">
        <v>0</v>
      </c>
      <c r="G107" s="508">
        <v>0</v>
      </c>
      <c r="H107" s="508">
        <v>0</v>
      </c>
      <c r="I107" s="1537"/>
      <c r="J107" s="1537"/>
      <c r="K107" s="1537"/>
      <c r="L107" s="1559"/>
      <c r="M107" s="1504"/>
      <c r="N107" s="874"/>
      <c r="O107" s="874"/>
      <c r="P107" s="874"/>
      <c r="Q107" s="874"/>
      <c r="R107" s="874"/>
      <c r="S107" s="874"/>
      <c r="T107" s="1504"/>
      <c r="U107" s="1504"/>
      <c r="V107" s="1504"/>
      <c r="W107" s="1504"/>
      <c r="X107" s="1504"/>
      <c r="Y107" s="1504"/>
      <c r="Z107" s="1504"/>
      <c r="AA107" s="1504"/>
      <c r="AB107" s="1504"/>
      <c r="AC107" s="1504"/>
      <c r="AD107" s="1504"/>
    </row>
    <row r="108" spans="1:30" ht="15" thickBot="1">
      <c r="A108" s="884" t="s">
        <v>1386</v>
      </c>
      <c r="B108" s="505">
        <v>5599.2344062800003</v>
      </c>
      <c r="C108" s="505">
        <v>1936.8010843500001</v>
      </c>
      <c r="D108" s="505">
        <v>1464.9473890499999</v>
      </c>
      <c r="E108" s="505">
        <v>1104.79863907</v>
      </c>
      <c r="F108" s="505">
        <v>413.59667053999999</v>
      </c>
      <c r="G108" s="505">
        <v>0</v>
      </c>
      <c r="H108" s="505">
        <v>679.09062326999992</v>
      </c>
      <c r="I108" s="1537"/>
      <c r="J108" s="1537"/>
      <c r="K108" s="1537"/>
      <c r="L108" s="1559"/>
      <c r="M108" s="1504"/>
      <c r="N108" s="874"/>
      <c r="O108" s="874"/>
      <c r="P108" s="874"/>
      <c r="Q108" s="874"/>
      <c r="R108" s="874"/>
      <c r="S108" s="874"/>
      <c r="T108" s="1504"/>
      <c r="U108" s="1504"/>
      <c r="V108" s="1504"/>
      <c r="W108" s="1504"/>
      <c r="X108" s="1504"/>
      <c r="Y108" s="1504"/>
      <c r="Z108" s="1504"/>
      <c r="AA108" s="1504"/>
      <c r="AB108" s="1504"/>
      <c r="AC108" s="1504"/>
      <c r="AD108" s="1504"/>
    </row>
    <row r="109" spans="1:30" ht="15" thickBot="1">
      <c r="A109" s="883" t="s">
        <v>1353</v>
      </c>
      <c r="B109" s="508">
        <v>1083.0638432400001</v>
      </c>
      <c r="C109" s="508">
        <v>1074.7638432400001</v>
      </c>
      <c r="D109" s="508">
        <v>0</v>
      </c>
      <c r="E109" s="508">
        <v>8.2716786899999999</v>
      </c>
      <c r="F109" s="508">
        <v>0</v>
      </c>
      <c r="G109" s="508">
        <v>0</v>
      </c>
      <c r="H109" s="508">
        <v>0</v>
      </c>
      <c r="I109" s="1537"/>
      <c r="J109" s="1537"/>
      <c r="K109" s="1537"/>
      <c r="L109" s="1559"/>
      <c r="M109" s="1504"/>
      <c r="N109" s="874"/>
      <c r="O109" s="874"/>
      <c r="P109" s="874"/>
      <c r="Q109" s="874"/>
      <c r="R109" s="874"/>
      <c r="S109" s="874"/>
      <c r="T109" s="1504"/>
      <c r="U109" s="1504"/>
      <c r="V109" s="1504"/>
      <c r="W109" s="1504"/>
      <c r="X109" s="1504"/>
      <c r="Y109" s="1504"/>
      <c r="Z109" s="1504"/>
      <c r="AA109" s="1504"/>
      <c r="AB109" s="1504"/>
      <c r="AC109" s="1504"/>
      <c r="AD109" s="1504"/>
    </row>
    <row r="110" spans="1:30">
      <c r="B110" s="506"/>
      <c r="C110" s="1516"/>
      <c r="D110" s="506"/>
      <c r="E110" s="506"/>
      <c r="F110" s="1495"/>
      <c r="G110" s="1495"/>
      <c r="H110" s="1495"/>
      <c r="I110" s="1495"/>
    </row>
    <row r="111" spans="1:30">
      <c r="A111" s="507"/>
      <c r="B111" s="506"/>
      <c r="C111" s="506"/>
      <c r="D111" s="506"/>
      <c r="E111" s="506"/>
      <c r="F111" s="506"/>
      <c r="G111" s="506"/>
      <c r="H111" s="506"/>
      <c r="I111" s="506"/>
    </row>
    <row r="112" spans="1:30">
      <c r="A112" s="507"/>
      <c r="B112" s="506"/>
      <c r="C112" s="1516"/>
      <c r="D112" s="506"/>
      <c r="E112" s="506"/>
      <c r="F112" s="506"/>
      <c r="G112" s="506"/>
      <c r="H112" s="506"/>
      <c r="I112" s="506"/>
    </row>
    <row r="113" spans="1:9">
      <c r="A113" s="507"/>
      <c r="B113" s="506"/>
      <c r="C113" s="1516"/>
      <c r="D113" s="506"/>
      <c r="E113" s="506"/>
      <c r="F113" s="506"/>
      <c r="G113" s="506"/>
      <c r="H113" s="506"/>
      <c r="I113" s="506"/>
    </row>
    <row r="114" spans="1:9">
      <c r="A114" s="507"/>
      <c r="B114" s="506"/>
      <c r="C114" s="1516"/>
      <c r="D114" s="506"/>
      <c r="E114" s="506"/>
      <c r="F114" s="506"/>
      <c r="G114" s="506"/>
      <c r="H114" s="506"/>
      <c r="I114" s="506"/>
    </row>
    <row r="115" spans="1:9">
      <c r="A115" s="507"/>
      <c r="B115" s="506"/>
      <c r="C115" s="1516"/>
      <c r="D115" s="506"/>
      <c r="E115" s="506"/>
      <c r="F115" s="506"/>
      <c r="G115" s="506"/>
      <c r="H115" s="506"/>
      <c r="I115" s="506"/>
    </row>
    <row r="116" spans="1:9">
      <c r="A116" s="507"/>
      <c r="B116" s="506"/>
      <c r="C116" s="1516"/>
      <c r="D116" s="506"/>
      <c r="E116" s="506"/>
      <c r="F116" s="506"/>
      <c r="G116" s="506"/>
      <c r="H116" s="506"/>
      <c r="I116" s="506"/>
    </row>
    <row r="117" spans="1:9">
      <c r="A117" s="507"/>
      <c r="B117" s="506"/>
      <c r="C117" s="1516"/>
      <c r="D117" s="506"/>
      <c r="E117" s="506"/>
      <c r="F117" s="506"/>
      <c r="G117" s="506"/>
      <c r="H117" s="506"/>
      <c r="I117" s="506"/>
    </row>
    <row r="118" spans="1:9">
      <c r="A118" s="507"/>
      <c r="B118" s="506"/>
      <c r="C118" s="1516"/>
      <c r="D118" s="506"/>
      <c r="E118" s="506"/>
      <c r="F118" s="506"/>
      <c r="G118" s="506"/>
      <c r="H118" s="506"/>
      <c r="I118" s="506"/>
    </row>
    <row r="119" spans="1:9">
      <c r="A119" s="507"/>
      <c r="B119" s="506"/>
      <c r="C119" s="1516"/>
      <c r="D119" s="506"/>
      <c r="E119" s="506"/>
      <c r="F119" s="506"/>
      <c r="G119" s="506"/>
      <c r="H119" s="506"/>
      <c r="I119" s="506"/>
    </row>
    <row r="120" spans="1:9">
      <c r="B120" s="506"/>
      <c r="C120" s="1516"/>
      <c r="D120" s="506"/>
      <c r="E120" s="506"/>
      <c r="F120" s="506"/>
      <c r="G120" s="506"/>
      <c r="H120" s="506"/>
      <c r="I120" s="506"/>
    </row>
    <row r="121" spans="1:9">
      <c r="C121" s="1516"/>
    </row>
    <row r="122" spans="1:9">
      <c r="C122" s="1516"/>
    </row>
    <row r="123" spans="1:9">
      <c r="C123" s="1516"/>
    </row>
    <row r="124" spans="1:9">
      <c r="C124" s="1516"/>
    </row>
    <row r="125" spans="1:9">
      <c r="C125" s="1516"/>
    </row>
    <row r="126" spans="1:9">
      <c r="C126" s="1516"/>
    </row>
    <row r="127" spans="1:9">
      <c r="C127" s="1516"/>
    </row>
    <row r="128" spans="1:9">
      <c r="C128" s="1516"/>
    </row>
    <row r="129" spans="3:3">
      <c r="C129" s="1516"/>
    </row>
    <row r="130" spans="3:3">
      <c r="C130" s="1516"/>
    </row>
  </sheetData>
  <mergeCells count="3">
    <mergeCell ref="B4:H4"/>
    <mergeCell ref="B60:H60"/>
    <mergeCell ref="J60:L60"/>
  </mergeCells>
  <printOptions horizontalCentered="1"/>
  <pageMargins left="0.70866141732283472" right="0.70866141732283472" top="0.74803149606299213" bottom="0.74803149606299213" header="0.31496062992125984" footer="0.31496062992125984"/>
  <pageSetup paperSize="9" scale="75" fitToWidth="0" fitToHeight="0" orientation="portrait" r:id="rId1"/>
  <rowBreaks count="1" manualBreakCount="1">
    <brk id="56" max="9" man="1"/>
  </rowBreaks>
  <customProperties>
    <customPr name="_pios_id" r:id="rId2"/>
  </customPropertie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6DC8DF-6506-4F82-A437-F54176580AF2}">
  <sheetPr codeName="Sheet37"/>
  <dimension ref="A1:W57"/>
  <sheetViews>
    <sheetView topLeftCell="A41" zoomScaleNormal="100" workbookViewId="0">
      <selection activeCell="G60" sqref="G60"/>
    </sheetView>
  </sheetViews>
  <sheetFormatPr defaultRowHeight="14.4"/>
  <cols>
    <col min="1" max="1" width="40.6640625" style="491" customWidth="1"/>
    <col min="2" max="10" width="9.44140625" style="491" customWidth="1"/>
    <col min="11" max="11" width="12" customWidth="1"/>
    <col min="12" max="12" width="10.44140625" bestFit="1" customWidth="1"/>
    <col min="13" max="13" width="9.109375" customWidth="1"/>
    <col min="14" max="14" width="12.44140625" style="573" customWidth="1"/>
    <col min="15" max="16" width="9.109375" style="573"/>
    <col min="17" max="17" width="12.33203125" style="573" customWidth="1"/>
    <col min="18" max="18" width="9.109375" style="573"/>
    <col min="19" max="19" width="10" style="573" customWidth="1"/>
    <col min="20" max="21" width="9.109375" style="573"/>
  </cols>
  <sheetData>
    <row r="1" spans="1:23" ht="14.25" customHeight="1">
      <c r="A1" s="1910" t="s">
        <v>1603</v>
      </c>
      <c r="B1" s="1567"/>
      <c r="C1" s="1567"/>
      <c r="D1" s="503"/>
      <c r="E1" s="503"/>
      <c r="F1" s="503"/>
      <c r="G1" s="503"/>
      <c r="H1" s="503"/>
      <c r="I1" s="503"/>
      <c r="J1" s="503"/>
    </row>
    <row r="2" spans="1:23" ht="14.25" customHeight="1">
      <c r="A2" s="504"/>
      <c r="B2" s="503"/>
      <c r="C2" s="503"/>
      <c r="D2" s="503"/>
      <c r="E2" s="503"/>
      <c r="F2" s="503"/>
      <c r="G2" s="503"/>
      <c r="H2" s="503"/>
      <c r="I2" s="503"/>
      <c r="J2" s="503"/>
    </row>
    <row r="3" spans="1:23" ht="14.25" customHeight="1" thickBot="1">
      <c r="A3" s="1568" t="s">
        <v>122</v>
      </c>
      <c r="B3" s="910" t="s">
        <v>1268</v>
      </c>
      <c r="C3" s="910" t="s">
        <v>1117</v>
      </c>
      <c r="D3" s="910" t="s">
        <v>1027</v>
      </c>
      <c r="E3" s="910" t="s">
        <v>940</v>
      </c>
      <c r="F3" s="910" t="s">
        <v>729</v>
      </c>
      <c r="G3" s="910" t="s">
        <v>703</v>
      </c>
      <c r="H3" s="910" t="s">
        <v>643</v>
      </c>
      <c r="I3" s="910" t="s">
        <v>617</v>
      </c>
      <c r="J3" s="910" t="s">
        <v>596</v>
      </c>
    </row>
    <row r="4" spans="1:23" ht="14.25" customHeight="1">
      <c r="A4" s="909" t="s">
        <v>297</v>
      </c>
      <c r="B4" s="1569">
        <v>698.10867182937</v>
      </c>
      <c r="C4" s="1569">
        <v>153.6345689</v>
      </c>
      <c r="D4" s="1569">
        <v>102.49542765</v>
      </c>
      <c r="E4" s="1569">
        <v>330.66348544000004</v>
      </c>
      <c r="F4" s="1569">
        <v>60.998514178166999</v>
      </c>
      <c r="G4" s="1569">
        <v>42.226057208623608</v>
      </c>
      <c r="H4" s="1569">
        <v>30.109660253374098</v>
      </c>
      <c r="I4" s="1569">
        <v>44.141560467795699</v>
      </c>
      <c r="J4" s="1569">
        <v>59.123162689999987</v>
      </c>
    </row>
    <row r="5" spans="1:23" ht="14.25" customHeight="1">
      <c r="B5" s="495"/>
      <c r="C5" s="495"/>
      <c r="D5" s="495"/>
      <c r="E5" s="495"/>
      <c r="F5" s="495"/>
      <c r="G5" s="495"/>
      <c r="H5" s="495"/>
      <c r="I5" s="495"/>
      <c r="J5" s="1570"/>
    </row>
    <row r="6" spans="1:23" ht="14.25" customHeight="1" thickBot="1">
      <c r="A6" s="1568" t="s">
        <v>122</v>
      </c>
      <c r="B6" s="910" t="s">
        <v>550</v>
      </c>
      <c r="C6" s="910" t="s">
        <v>545</v>
      </c>
      <c r="D6" s="910" t="s">
        <v>526</v>
      </c>
      <c r="E6" s="910" t="s">
        <v>186</v>
      </c>
      <c r="F6" s="910" t="s">
        <v>185</v>
      </c>
      <c r="G6" s="910" t="s">
        <v>184</v>
      </c>
      <c r="H6" s="910" t="s">
        <v>183</v>
      </c>
      <c r="I6" s="910" t="s">
        <v>182</v>
      </c>
      <c r="J6" s="910" t="s">
        <v>181</v>
      </c>
    </row>
    <row r="7" spans="1:23" ht="14.25" customHeight="1">
      <c r="A7" s="909" t="s">
        <v>297</v>
      </c>
      <c r="B7" s="1569">
        <v>40.025702458365558</v>
      </c>
      <c r="C7" s="1569">
        <v>70.885020000000196</v>
      </c>
      <c r="D7" s="1569">
        <v>79.0122700000001</v>
      </c>
      <c r="E7" s="1569">
        <v>106.38618</v>
      </c>
      <c r="F7" s="1569">
        <v>112.76981146052304</v>
      </c>
      <c r="G7" s="1569">
        <v>129.02718270453977</v>
      </c>
      <c r="H7" s="1569">
        <v>134.5068616076245</v>
      </c>
      <c r="I7" s="1569">
        <v>127.43461987911451</v>
      </c>
      <c r="J7" s="1569">
        <v>111.03551022789887</v>
      </c>
    </row>
    <row r="8" spans="1:23" ht="14.25" customHeight="1">
      <c r="B8" s="495"/>
      <c r="C8" s="495"/>
      <c r="D8" s="495"/>
      <c r="E8" s="495"/>
      <c r="F8" s="495"/>
      <c r="G8" s="495"/>
      <c r="H8" s="495"/>
      <c r="I8" s="495"/>
      <c r="J8" s="495"/>
    </row>
    <row r="9" spans="1:23" ht="14.25" customHeight="1" thickBot="1">
      <c r="A9" s="1568" t="s">
        <v>122</v>
      </c>
      <c r="B9" s="910" t="s">
        <v>180</v>
      </c>
      <c r="C9" s="910" t="s">
        <v>179</v>
      </c>
      <c r="D9" s="910" t="s">
        <v>178</v>
      </c>
      <c r="E9" s="910" t="s">
        <v>177</v>
      </c>
      <c r="F9" s="910" t="s">
        <v>274</v>
      </c>
      <c r="G9" s="910" t="s">
        <v>281</v>
      </c>
      <c r="H9" s="910" t="s">
        <v>280</v>
      </c>
      <c r="I9" s="910" t="s">
        <v>267</v>
      </c>
      <c r="J9" s="910" t="s">
        <v>279</v>
      </c>
    </row>
    <row r="10" spans="1:23" ht="14.25" customHeight="1">
      <c r="A10" s="909" t="s">
        <v>297</v>
      </c>
      <c r="B10" s="1569">
        <v>142.00485823470262</v>
      </c>
      <c r="C10" s="1569">
        <v>112.36668954766245</v>
      </c>
      <c r="D10" s="1569">
        <v>102.84464547172757</v>
      </c>
      <c r="E10" s="1569">
        <v>121.85361302831686</v>
      </c>
      <c r="F10" s="1569">
        <v>128.81276544353619</v>
      </c>
      <c r="G10" s="1570">
        <v>112.30120531684827</v>
      </c>
      <c r="H10" s="1569">
        <v>134.89052024191579</v>
      </c>
      <c r="I10" s="1569">
        <v>157.70839446697002</v>
      </c>
      <c r="J10" s="1569">
        <v>179.8</v>
      </c>
    </row>
    <row r="11" spans="1:23" ht="14.25" customHeight="1">
      <c r="A11" s="501"/>
      <c r="C11" s="576"/>
      <c r="D11" s="576"/>
      <c r="E11" s="576"/>
      <c r="F11" s="576"/>
      <c r="G11" s="576"/>
      <c r="H11" s="576"/>
      <c r="I11" s="576"/>
      <c r="J11" s="576"/>
    </row>
    <row r="12" spans="1:23" ht="14.25" customHeight="1">
      <c r="A12" s="500"/>
    </row>
    <row r="13" spans="1:23" ht="14.25" customHeight="1">
      <c r="A13" s="500" t="s">
        <v>1387</v>
      </c>
      <c r="B13" s="911"/>
      <c r="C13" s="911"/>
      <c r="D13" s="499"/>
      <c r="E13" s="499"/>
      <c r="F13" s="499"/>
      <c r="G13" s="499"/>
      <c r="H13" s="499"/>
      <c r="I13" s="499"/>
      <c r="J13" s="499"/>
    </row>
    <row r="14" spans="1:23" ht="14.25" customHeight="1">
      <c r="A14" s="575"/>
      <c r="B14" s="496"/>
    </row>
    <row r="15" spans="1:23" ht="14.25" customHeight="1" thickBot="1">
      <c r="A15" s="1568" t="s">
        <v>122</v>
      </c>
      <c r="B15" s="502" t="s">
        <v>1388</v>
      </c>
      <c r="C15" s="502" t="s">
        <v>1389</v>
      </c>
      <c r="D15" s="502" t="s">
        <v>1390</v>
      </c>
      <c r="E15" s="502" t="s">
        <v>1391</v>
      </c>
      <c r="F15" s="502" t="s">
        <v>1392</v>
      </c>
      <c r="G15" s="502" t="s">
        <v>1393</v>
      </c>
      <c r="H15" s="502" t="s">
        <v>1394</v>
      </c>
      <c r="I15" s="502" t="s">
        <v>1395</v>
      </c>
      <c r="J15" s="502" t="s">
        <v>1396</v>
      </c>
    </row>
    <row r="16" spans="1:23" ht="14.25" customHeight="1">
      <c r="A16" s="909" t="s">
        <v>296</v>
      </c>
      <c r="B16" s="494">
        <v>4421.0415033700001</v>
      </c>
      <c r="C16" s="494">
        <v>4516.1705630400002</v>
      </c>
      <c r="D16" s="494">
        <v>4609.7538672500004</v>
      </c>
      <c r="E16" s="494">
        <v>4677.3342058500002</v>
      </c>
      <c r="F16" s="494">
        <v>4492.7709560399999</v>
      </c>
      <c r="G16" s="494">
        <v>4554.9973668299999</v>
      </c>
      <c r="H16" s="494">
        <v>4580.658190959999</v>
      </c>
      <c r="I16" s="494">
        <v>4747.5889999999999</v>
      </c>
      <c r="J16" s="492">
        <v>5126.4666509499993</v>
      </c>
      <c r="M16" s="489"/>
      <c r="N16" s="489"/>
      <c r="O16" s="489"/>
      <c r="P16" s="489"/>
      <c r="Q16" s="489"/>
      <c r="R16" s="489"/>
      <c r="S16" s="489"/>
      <c r="T16" s="489"/>
      <c r="U16" s="569"/>
      <c r="V16" s="176"/>
      <c r="W16" s="176"/>
    </row>
    <row r="17" spans="1:23" ht="14.25" customHeight="1">
      <c r="A17" s="1911" t="s">
        <v>1604</v>
      </c>
      <c r="B17" s="492">
        <v>1906.593671302543</v>
      </c>
      <c r="C17" s="492">
        <v>1745.7920109778261</v>
      </c>
      <c r="D17" s="494">
        <v>1686.4393235382649</v>
      </c>
      <c r="E17" s="494">
        <v>1702.296</v>
      </c>
      <c r="F17" s="494">
        <v>1525.88584956</v>
      </c>
      <c r="G17" s="494">
        <v>1599.9416852200002</v>
      </c>
      <c r="H17" s="494">
        <v>1598.9769329300002</v>
      </c>
      <c r="I17" s="494">
        <v>1631.155</v>
      </c>
      <c r="J17" s="492">
        <v>1800.521</v>
      </c>
      <c r="M17" s="489"/>
      <c r="N17" s="489"/>
      <c r="O17" s="489"/>
      <c r="P17" s="489"/>
      <c r="Q17" s="489"/>
      <c r="R17" s="489"/>
      <c r="S17" s="489"/>
      <c r="T17" s="489"/>
      <c r="U17" s="569"/>
      <c r="V17" s="176"/>
      <c r="W17" s="176"/>
    </row>
    <row r="18" spans="1:23" ht="14.25" customHeight="1">
      <c r="A18" s="909" t="s">
        <v>295</v>
      </c>
      <c r="B18" s="492">
        <v>2514.4478320674571</v>
      </c>
      <c r="C18" s="492">
        <v>2770.3785520621741</v>
      </c>
      <c r="D18" s="494">
        <v>2923.3145437117355</v>
      </c>
      <c r="E18" s="494">
        <v>2975.0382058499999</v>
      </c>
      <c r="F18" s="494">
        <v>2966.8851064800001</v>
      </c>
      <c r="G18" s="494">
        <v>2955.0556816099997</v>
      </c>
      <c r="H18" s="494">
        <v>2981.6812580299988</v>
      </c>
      <c r="I18" s="494">
        <v>3116.4340000000002</v>
      </c>
      <c r="J18" s="492">
        <v>3325.9456509499996</v>
      </c>
      <c r="M18" s="489"/>
      <c r="N18" s="489"/>
      <c r="O18" s="489"/>
      <c r="P18" s="489"/>
      <c r="Q18" s="489"/>
      <c r="R18" s="489"/>
      <c r="S18" s="489"/>
      <c r="T18" s="489"/>
      <c r="U18" s="569"/>
      <c r="V18" s="176"/>
      <c r="W18" s="176"/>
    </row>
    <row r="19" spans="1:23" ht="14.25" customHeight="1">
      <c r="A19" s="909"/>
      <c r="B19" s="492"/>
      <c r="C19" s="1510"/>
      <c r="D19" s="494"/>
      <c r="E19" s="494"/>
      <c r="F19" s="494"/>
      <c r="G19" s="494"/>
      <c r="H19" s="494"/>
      <c r="I19" s="494"/>
      <c r="J19" s="494"/>
      <c r="M19" s="489"/>
      <c r="N19" s="489"/>
      <c r="O19" s="489"/>
      <c r="P19" s="489"/>
      <c r="Q19" s="489"/>
      <c r="R19" s="489"/>
      <c r="S19" s="489"/>
      <c r="T19" s="489"/>
      <c r="U19" s="569"/>
      <c r="V19" s="176"/>
      <c r="W19" s="176"/>
    </row>
    <row r="20" spans="1:23" ht="14.25" customHeight="1">
      <c r="A20" s="909" t="s">
        <v>625</v>
      </c>
      <c r="B20" s="895">
        <v>174.18354170777732</v>
      </c>
      <c r="C20" s="895">
        <v>173.85213607255918</v>
      </c>
      <c r="D20" s="895">
        <v>177.96768493309349</v>
      </c>
      <c r="E20" s="895">
        <v>180.95151271329149</v>
      </c>
      <c r="F20" s="895">
        <v>177.32474382797614</v>
      </c>
      <c r="G20" s="895">
        <v>178.643708436732</v>
      </c>
      <c r="H20" s="895">
        <v>181.92768782740418</v>
      </c>
      <c r="I20" s="895">
        <v>188.35506662754563</v>
      </c>
      <c r="J20" s="895">
        <v>204</v>
      </c>
      <c r="M20" s="489"/>
      <c r="N20" s="489"/>
      <c r="O20" s="489"/>
      <c r="P20" s="489"/>
      <c r="Q20" s="489"/>
      <c r="R20" s="489"/>
      <c r="S20" s="489"/>
      <c r="T20" s="489"/>
      <c r="U20" s="569"/>
      <c r="V20" s="176"/>
      <c r="W20" s="176"/>
    </row>
    <row r="21" spans="1:23" ht="14.25" customHeight="1">
      <c r="A21" s="909" t="s">
        <v>294</v>
      </c>
      <c r="B21" s="912">
        <v>43.125441592195315</v>
      </c>
      <c r="C21" s="912">
        <v>38.656467611415216</v>
      </c>
      <c r="D21" s="895">
        <v>36.584151173874474</v>
      </c>
      <c r="E21" s="895">
        <v>36.394577019339721</v>
      </c>
      <c r="F21" s="895">
        <v>33.963134655431894</v>
      </c>
      <c r="G21" s="895">
        <v>35.124974975198761</v>
      </c>
      <c r="H21" s="494">
        <v>34.907143608436151</v>
      </c>
      <c r="I21" s="494">
        <v>34.357544429393528</v>
      </c>
      <c r="J21" s="494">
        <v>35.122065988010291</v>
      </c>
      <c r="M21" s="489"/>
      <c r="N21" s="489"/>
      <c r="O21" s="489"/>
      <c r="P21" s="489"/>
      <c r="Q21" s="489"/>
      <c r="R21" s="489"/>
      <c r="S21" s="489"/>
      <c r="T21" s="489"/>
      <c r="U21" s="569"/>
      <c r="V21" s="176"/>
      <c r="W21" s="176"/>
    </row>
    <row r="22" spans="1:23" ht="14.25" customHeight="1">
      <c r="A22" s="2045" t="s">
        <v>293</v>
      </c>
      <c r="B22" s="895">
        <v>18.008002184459755</v>
      </c>
      <c r="C22" s="895">
        <v>10.982179436433613</v>
      </c>
      <c r="D22" s="895">
        <v>10.799918912808423</v>
      </c>
      <c r="E22" s="895">
        <v>10.594400706761204</v>
      </c>
      <c r="F22" s="895">
        <v>9.9664773562076387</v>
      </c>
      <c r="G22" s="895">
        <v>9.9921243273242624</v>
      </c>
      <c r="H22" s="895">
        <v>9.6295986648930896</v>
      </c>
      <c r="I22" s="895">
        <v>10.059695563369113</v>
      </c>
      <c r="J22" s="895">
        <v>8.7223429009752333</v>
      </c>
      <c r="M22" s="489"/>
      <c r="N22" s="489"/>
      <c r="O22" s="489"/>
      <c r="P22" s="489"/>
      <c r="Q22" s="489"/>
      <c r="R22" s="489"/>
      <c r="S22" s="489"/>
      <c r="T22" s="489"/>
      <c r="U22" s="569"/>
      <c r="V22" s="176"/>
      <c r="W22" s="176"/>
    </row>
    <row r="23" spans="1:23" ht="14.25" customHeight="1">
      <c r="A23" s="2045"/>
      <c r="M23" s="489"/>
      <c r="N23" s="489"/>
      <c r="O23" s="489"/>
      <c r="P23" s="489"/>
      <c r="Q23" s="489"/>
      <c r="R23" s="489"/>
      <c r="S23" s="489"/>
      <c r="T23" s="489"/>
      <c r="U23" s="569"/>
      <c r="V23" s="176"/>
      <c r="W23" s="176"/>
    </row>
    <row r="24" spans="1:23" ht="14.25" customHeight="1">
      <c r="A24" s="2046" t="s">
        <v>292</v>
      </c>
      <c r="B24" s="913">
        <v>61.133443776655071</v>
      </c>
      <c r="C24" s="913">
        <v>49.638647047848835</v>
      </c>
      <c r="D24" s="913">
        <v>47.38407008668289</v>
      </c>
      <c r="E24" s="913">
        <v>46.988977726100927</v>
      </c>
      <c r="F24" s="913">
        <v>43.929612011639527</v>
      </c>
      <c r="G24" s="913">
        <v>45.11709930252303</v>
      </c>
      <c r="H24" s="913">
        <v>44.536742273329239</v>
      </c>
      <c r="I24" s="913">
        <v>44.417239992762639</v>
      </c>
      <c r="J24" s="913">
        <v>43.844408888985519</v>
      </c>
      <c r="M24" s="489"/>
      <c r="N24" s="489"/>
      <c r="O24" s="489"/>
      <c r="P24" s="489"/>
      <c r="Q24" s="489"/>
      <c r="R24" s="489"/>
      <c r="S24" s="489"/>
      <c r="T24" s="489"/>
      <c r="U24" s="569"/>
      <c r="V24" s="176"/>
      <c r="W24" s="176"/>
    </row>
    <row r="25" spans="1:23" ht="14.25" customHeight="1">
      <c r="A25" s="2046"/>
      <c r="B25" s="494"/>
      <c r="C25" s="494"/>
      <c r="D25" s="494"/>
      <c r="E25" s="494"/>
      <c r="F25" s="494"/>
      <c r="G25" s="494"/>
      <c r="H25" s="494"/>
      <c r="I25" s="494"/>
      <c r="J25" s="494"/>
      <c r="M25" s="489"/>
      <c r="N25" s="489"/>
      <c r="O25" s="489"/>
      <c r="P25" s="489"/>
      <c r="Q25" s="489"/>
      <c r="R25" s="489"/>
      <c r="S25" s="489"/>
      <c r="T25" s="489"/>
      <c r="U25" s="569"/>
      <c r="V25" s="176"/>
      <c r="W25" s="176"/>
    </row>
    <row r="26" spans="1:23" ht="14.25" customHeight="1">
      <c r="A26" s="909" t="s">
        <v>291</v>
      </c>
      <c r="B26" s="494">
        <v>1906.593671302543</v>
      </c>
      <c r="C26" s="494">
        <v>1745.7920109778261</v>
      </c>
      <c r="D26" s="494">
        <v>1686.4393235382649</v>
      </c>
      <c r="E26" s="494">
        <v>1702.296</v>
      </c>
      <c r="F26" s="494">
        <v>1525.88584956</v>
      </c>
      <c r="G26" s="494">
        <v>1599.9416852200002</v>
      </c>
      <c r="H26" s="494">
        <v>1598.9769329300002</v>
      </c>
      <c r="I26" s="494">
        <v>1631.155</v>
      </c>
      <c r="J26" s="494">
        <v>1800.521</v>
      </c>
      <c r="M26" s="489"/>
      <c r="N26" s="489"/>
      <c r="O26" s="489"/>
      <c r="P26" s="489"/>
      <c r="Q26" s="489"/>
      <c r="R26" s="489"/>
      <c r="S26" s="489"/>
      <c r="T26" s="489"/>
      <c r="U26" s="569"/>
      <c r="V26" s="176"/>
      <c r="W26" s="176"/>
    </row>
    <row r="27" spans="1:23" ht="14.25" customHeight="1">
      <c r="A27" s="909" t="s">
        <v>290</v>
      </c>
      <c r="B27" s="494">
        <v>796.14125050274197</v>
      </c>
      <c r="C27" s="494">
        <v>495.973954888447</v>
      </c>
      <c r="D27" s="494">
        <v>497.84967974305044</v>
      </c>
      <c r="E27" s="494">
        <v>495.53552816215603</v>
      </c>
      <c r="F27" s="494">
        <v>447.77100000000002</v>
      </c>
      <c r="G27" s="494">
        <v>455.14100000000002</v>
      </c>
      <c r="H27" s="494">
        <v>441.09899999999999</v>
      </c>
      <c r="I27" s="494">
        <v>477.59300000000002</v>
      </c>
      <c r="J27" s="492">
        <v>447.14800000000002</v>
      </c>
      <c r="M27" s="489"/>
      <c r="N27" s="489"/>
      <c r="O27" s="489"/>
      <c r="P27" s="489"/>
      <c r="Q27" s="489"/>
      <c r="R27" s="489"/>
      <c r="S27" s="489"/>
      <c r="T27" s="489"/>
      <c r="U27" s="569"/>
      <c r="V27" s="176"/>
      <c r="W27" s="176"/>
    </row>
    <row r="28" spans="1:23" ht="14.25" customHeight="1">
      <c r="A28" s="1571" t="s">
        <v>287</v>
      </c>
      <c r="B28" s="914">
        <v>2702.734921805285</v>
      </c>
      <c r="C28" s="914">
        <v>2241.7659658662733</v>
      </c>
      <c r="D28" s="914">
        <v>2184.2890032813152</v>
      </c>
      <c r="E28" s="914">
        <v>2197.8315281621562</v>
      </c>
      <c r="F28" s="914">
        <v>1973.65684956</v>
      </c>
      <c r="G28" s="914">
        <v>2055.0826852200003</v>
      </c>
      <c r="H28" s="914">
        <v>2040.0759329300001</v>
      </c>
      <c r="I28" s="914">
        <v>2108.748</v>
      </c>
      <c r="J28" s="914">
        <v>2247.6689999999999</v>
      </c>
      <c r="M28" s="489"/>
      <c r="N28" s="489"/>
      <c r="O28" s="489"/>
      <c r="P28" s="489"/>
      <c r="Q28" s="489"/>
      <c r="R28" s="489"/>
      <c r="S28" s="489"/>
      <c r="T28" s="489"/>
      <c r="U28" s="569"/>
      <c r="V28" s="176"/>
      <c r="W28" s="176"/>
    </row>
    <row r="29" spans="1:23" ht="14.25" customHeight="1">
      <c r="A29" s="909"/>
      <c r="B29" s="494"/>
      <c r="C29" s="494"/>
      <c r="D29" s="494"/>
      <c r="E29" s="494"/>
      <c r="F29" s="494"/>
      <c r="G29" s="494"/>
      <c r="H29" s="494"/>
      <c r="I29" s="494"/>
      <c r="J29" s="494"/>
      <c r="M29" s="489"/>
      <c r="N29" s="489"/>
      <c r="O29" s="489"/>
      <c r="P29" s="489"/>
      <c r="Q29" s="489"/>
      <c r="R29" s="489"/>
      <c r="S29" s="489"/>
      <c r="T29" s="489"/>
      <c r="U29" s="569"/>
      <c r="V29" s="176"/>
      <c r="W29" s="176"/>
    </row>
    <row r="30" spans="1:23" ht="14.25" customHeight="1">
      <c r="A30" s="909" t="s">
        <v>289</v>
      </c>
      <c r="B30" s="494">
        <v>2702.7349218052855</v>
      </c>
      <c r="C30" s="494">
        <v>2241.7659658662733</v>
      </c>
      <c r="D30" s="494">
        <v>2182.8758356369212</v>
      </c>
      <c r="E30" s="494">
        <v>2197.8315281621562</v>
      </c>
      <c r="F30" s="494">
        <v>1973.65684956</v>
      </c>
      <c r="G30" s="494">
        <v>2055.0826852200003</v>
      </c>
      <c r="H30" s="494">
        <v>2040.0759329300001</v>
      </c>
      <c r="I30" s="494">
        <v>2108.748</v>
      </c>
      <c r="J30" s="494">
        <v>2247.6689999999999</v>
      </c>
      <c r="M30" s="489"/>
      <c r="N30" s="489"/>
      <c r="O30" s="489"/>
      <c r="P30" s="489"/>
      <c r="Q30" s="489"/>
      <c r="R30" s="489"/>
      <c r="S30" s="489"/>
      <c r="T30" s="489"/>
      <c r="U30" s="569"/>
      <c r="V30" s="176"/>
      <c r="W30" s="176"/>
    </row>
    <row r="31" spans="1:23" ht="14.25" customHeight="1">
      <c r="A31" s="909" t="s">
        <v>624</v>
      </c>
      <c r="B31" s="494">
        <v>1.9352620633513202</v>
      </c>
      <c r="C31" s="494">
        <v>1.8212419217521094</v>
      </c>
      <c r="D31" s="494">
        <v>1.4131676443941514</v>
      </c>
      <c r="E31" s="494">
        <v>1.7869999999999999</v>
      </c>
      <c r="F31" s="494">
        <v>2.0710000000000002</v>
      </c>
      <c r="G31" s="494">
        <v>2.1349999999999998</v>
      </c>
      <c r="H31" s="494">
        <v>1.958</v>
      </c>
      <c r="I31" s="494">
        <v>1.8109999999999999</v>
      </c>
      <c r="J31" s="494">
        <v>1.4750000000000001</v>
      </c>
      <c r="L31" s="176"/>
      <c r="M31" s="489"/>
      <c r="N31" s="489"/>
      <c r="O31" s="489"/>
      <c r="P31" s="489"/>
      <c r="Q31" s="489"/>
      <c r="R31" s="489"/>
      <c r="S31" s="489"/>
      <c r="T31" s="489"/>
      <c r="U31" s="569"/>
      <c r="V31" s="176"/>
      <c r="W31" s="176"/>
    </row>
    <row r="32" spans="1:23" ht="14.25" customHeight="1" thickBot="1">
      <c r="A32" s="1572" t="s">
        <v>288</v>
      </c>
      <c r="B32" s="915">
        <v>248.29361012040329</v>
      </c>
      <c r="C32" s="915">
        <v>132.68903647574015</v>
      </c>
      <c r="D32" s="915">
        <v>143.50108698040935</v>
      </c>
      <c r="E32" s="915">
        <v>157.87100000000001</v>
      </c>
      <c r="F32" s="915">
        <v>130.416</v>
      </c>
      <c r="G32" s="915">
        <v>129.447</v>
      </c>
      <c r="H32" s="915">
        <v>121.371</v>
      </c>
      <c r="I32" s="915">
        <v>152.411</v>
      </c>
      <c r="J32" s="916">
        <v>130.893</v>
      </c>
      <c r="M32" s="489"/>
      <c r="N32" s="489"/>
      <c r="O32" s="489"/>
      <c r="P32" s="489"/>
      <c r="Q32" s="489"/>
      <c r="R32" s="489"/>
      <c r="S32" s="489"/>
      <c r="T32" s="489"/>
      <c r="U32" s="569"/>
      <c r="V32" s="176"/>
      <c r="W32" s="176"/>
    </row>
    <row r="33" spans="1:23" ht="14.25" customHeight="1">
      <c r="A33" s="1571" t="s">
        <v>287</v>
      </c>
      <c r="B33" s="914">
        <v>2952.9637939890399</v>
      </c>
      <c r="C33" s="914">
        <v>2376.2762442637654</v>
      </c>
      <c r="D33" s="914">
        <v>2327.7900902617248</v>
      </c>
      <c r="E33" s="914">
        <v>2357.4895281621561</v>
      </c>
      <c r="F33" s="914">
        <v>2106.14384956</v>
      </c>
      <c r="G33" s="914">
        <v>2186.6646852200006</v>
      </c>
      <c r="H33" s="914">
        <v>2163.4049329300001</v>
      </c>
      <c r="I33" s="914">
        <v>2262.9700000000003</v>
      </c>
      <c r="J33" s="914">
        <v>2380.0369999999998</v>
      </c>
      <c r="M33" s="489"/>
      <c r="N33" s="489"/>
      <c r="O33" s="489"/>
      <c r="P33" s="489"/>
      <c r="Q33" s="489"/>
      <c r="R33" s="489"/>
      <c r="S33" s="489"/>
      <c r="T33" s="489"/>
      <c r="U33" s="569"/>
      <c r="V33" s="176"/>
      <c r="W33" s="176"/>
    </row>
    <row r="34" spans="1:23" ht="14.25" customHeight="1">
      <c r="K34" s="177"/>
    </row>
    <row r="35" spans="1:23" ht="14.25" customHeight="1">
      <c r="C35" s="494"/>
      <c r="O35" s="574"/>
    </row>
    <row r="36" spans="1:23" ht="14.25" customHeight="1">
      <c r="A36" s="500" t="s">
        <v>1397</v>
      </c>
      <c r="O36" s="574"/>
    </row>
    <row r="37" spans="1:23" ht="12.75" customHeight="1">
      <c r="A37" s="917"/>
      <c r="B37" s="2042" t="s">
        <v>623</v>
      </c>
      <c r="C37" s="2042" t="s">
        <v>286</v>
      </c>
      <c r="D37" s="2042" t="s">
        <v>1398</v>
      </c>
      <c r="K37" s="2044"/>
    </row>
    <row r="38" spans="1:23" ht="27.75" customHeight="1">
      <c r="A38" s="1573" t="s">
        <v>122</v>
      </c>
      <c r="B38" s="2043"/>
      <c r="C38" s="2043"/>
      <c r="D38" s="2043"/>
      <c r="E38" s="496"/>
      <c r="K38" s="1984"/>
    </row>
    <row r="39" spans="1:23" ht="14.25" customHeight="1">
      <c r="A39" s="918" t="s">
        <v>285</v>
      </c>
      <c r="B39" s="2136">
        <f>-'[127]Past Due Carrying amounts'!$I$23/1000+24.1+59.275</f>
        <v>567.02613974999997</v>
      </c>
      <c r="C39" s="2136">
        <f>D39-B39</f>
        <v>560.58599203000006</v>
      </c>
      <c r="D39" s="2136">
        <f>-'[127]Past Due Carrying amounts'!$J$23/1000+184+198.619</f>
        <v>1127.61213178</v>
      </c>
      <c r="E39" s="496"/>
    </row>
    <row r="40" spans="1:23" ht="14.25" customHeight="1">
      <c r="A40" s="918" t="s">
        <v>284</v>
      </c>
      <c r="B40" s="2136">
        <f>-'[127]Past Due Carrying amounts'!$I$24/1000+5+30.482</f>
        <v>196.13023871999999</v>
      </c>
      <c r="C40" s="2136">
        <f t="shared" ref="C40:C42" si="0">D40-B40</f>
        <v>125.55818281000003</v>
      </c>
      <c r="D40" s="2136">
        <f>-'[127]Past Due Carrying amounts'!$J$24/1000+41+60.131</f>
        <v>321.68842153000003</v>
      </c>
      <c r="E40" s="496"/>
    </row>
    <row r="41" spans="1:23" ht="14.25" customHeight="1">
      <c r="A41" s="918" t="s">
        <v>283</v>
      </c>
      <c r="B41" s="2136">
        <f>-'[127]Past Due Carrying amounts'!$I$25/1000+3+18.287</f>
        <v>100.01198359</v>
      </c>
      <c r="C41" s="2136">
        <f t="shared" si="0"/>
        <v>130.75843583</v>
      </c>
      <c r="D41" s="2136">
        <f>-'[127]Past Due Carrying amounts'!$J$25/1000+3+30.607</f>
        <v>230.77041942</v>
      </c>
      <c r="E41" s="496"/>
    </row>
    <row r="42" spans="1:23" ht="14.25" customHeight="1" thickBot="1">
      <c r="A42" s="919" t="s">
        <v>282</v>
      </c>
      <c r="B42" s="2136">
        <f>B43-B41-B40-B39</f>
        <v>714.20425179999995</v>
      </c>
      <c r="C42" s="2136">
        <f t="shared" si="0"/>
        <v>489.6896359399999</v>
      </c>
      <c r="D42" s="2136">
        <f>D43-D41-D40-D39</f>
        <v>1203.8938877399999</v>
      </c>
      <c r="E42" s="496"/>
    </row>
    <row r="43" spans="1:23" ht="14.25" customHeight="1" thickBot="1">
      <c r="A43" s="920" t="s">
        <v>265</v>
      </c>
      <c r="B43" s="2137">
        <f>-('[127]Past Due Carrying amounts'!$I$34-'[127]Past Due Carrying amounts'!$I$22)/1000+44+52+255.809</f>
        <v>1577.37261386</v>
      </c>
      <c r="C43" s="2137">
        <f>SUM(C39:C42)</f>
        <v>1306.5922466100001</v>
      </c>
      <c r="D43" s="2137">
        <f>-('[127]Past Due Carrying amounts'!$J$34-'[127]Past Due Carrying amounts'!$J$22)/1000+253+199+471.513</f>
        <v>2883.9648604700001</v>
      </c>
      <c r="E43" s="496"/>
    </row>
    <row r="44" spans="1:23" ht="14.25" customHeight="1">
      <c r="A44" s="918" t="s">
        <v>622</v>
      </c>
      <c r="B44" s="224">
        <f>B43/'[128]Lending by industry'!$K$51</f>
        <v>4.813000382307797E-3</v>
      </c>
      <c r="C44" s="224">
        <f>C43/'[128]Lending by industry'!$K$51</f>
        <v>3.9867745434386519E-3</v>
      </c>
      <c r="D44" s="224">
        <f>D43/'[128]Lending by industry'!$K$51</f>
        <v>8.799774925746448E-3</v>
      </c>
      <c r="E44" s="496"/>
      <c r="F44" s="571"/>
      <c r="H44" s="918"/>
      <c r="I44" s="629"/>
      <c r="J44" s="629"/>
    </row>
    <row r="45" spans="1:23" ht="28.5" customHeight="1">
      <c r="E45" s="494"/>
      <c r="O45" s="574"/>
    </row>
    <row r="46" spans="1:23" ht="14.25" customHeight="1">
      <c r="A46" s="500" t="s">
        <v>1399</v>
      </c>
      <c r="K46" s="177"/>
      <c r="O46" s="574"/>
    </row>
    <row r="47" spans="1:23" ht="14.25" customHeight="1">
      <c r="A47" s="918"/>
      <c r="B47" s="2042" t="s">
        <v>623</v>
      </c>
      <c r="C47" s="2042" t="s">
        <v>286</v>
      </c>
      <c r="D47" s="2042" t="s">
        <v>1398</v>
      </c>
      <c r="E47" s="921"/>
      <c r="K47" s="176"/>
      <c r="O47" s="574"/>
    </row>
    <row r="48" spans="1:23" ht="36" customHeight="1">
      <c r="A48" s="1573" t="s">
        <v>122</v>
      </c>
      <c r="B48" s="2043"/>
      <c r="C48" s="2043"/>
      <c r="D48" s="2043"/>
      <c r="E48" s="921"/>
      <c r="O48" s="574"/>
    </row>
    <row r="49" spans="1:18" ht="14.25" customHeight="1">
      <c r="A49" s="918" t="s">
        <v>285</v>
      </c>
      <c r="B49" s="629">
        <v>688.91694063</v>
      </c>
      <c r="C49" s="629">
        <v>293.90177615000005</v>
      </c>
      <c r="D49" s="629">
        <f>B49+C49</f>
        <v>982.81871678000005</v>
      </c>
      <c r="E49" s="921"/>
      <c r="M49" s="447"/>
      <c r="N49" s="447"/>
      <c r="O49" s="447"/>
      <c r="P49" s="447"/>
      <c r="Q49" s="447"/>
      <c r="R49" s="447"/>
    </row>
    <row r="50" spans="1:18" ht="14.25" customHeight="1">
      <c r="A50" s="918" t="s">
        <v>284</v>
      </c>
      <c r="B50" s="629">
        <v>243.52023537000002</v>
      </c>
      <c r="C50" s="629">
        <v>121.26980071999998</v>
      </c>
      <c r="D50" s="629">
        <f t="shared" ref="D50:D52" si="1">B50+C50</f>
        <v>364.79003609</v>
      </c>
      <c r="E50" s="921"/>
      <c r="M50" s="447"/>
      <c r="N50" s="447"/>
      <c r="O50" s="447"/>
      <c r="P50" s="447"/>
      <c r="Q50" s="447"/>
      <c r="R50" s="447"/>
    </row>
    <row r="51" spans="1:18" ht="14.25" customHeight="1">
      <c r="A51" s="918" t="s">
        <v>283</v>
      </c>
      <c r="B51" s="629">
        <v>139.32108546999999</v>
      </c>
      <c r="C51" s="629">
        <v>102.23069107000001</v>
      </c>
      <c r="D51" s="629">
        <f t="shared" si="1"/>
        <v>241.55177653999999</v>
      </c>
      <c r="E51" s="921"/>
      <c r="M51" s="447"/>
      <c r="N51" s="447"/>
      <c r="O51" s="447"/>
      <c r="P51" s="447"/>
      <c r="Q51" s="447"/>
      <c r="R51" s="447"/>
    </row>
    <row r="52" spans="1:18" ht="14.25" customHeight="1" thickBot="1">
      <c r="A52" s="919" t="s">
        <v>282</v>
      </c>
      <c r="B52" s="922">
        <f>691.02081097+44</f>
        <v>735.02081096999996</v>
      </c>
      <c r="C52" s="922">
        <f>308.99040261+51</f>
        <v>359.99040260999999</v>
      </c>
      <c r="D52" s="629">
        <f t="shared" si="1"/>
        <v>1095.01121358</v>
      </c>
      <c r="E52" s="921"/>
      <c r="M52" s="447"/>
      <c r="N52" s="447"/>
      <c r="O52" s="447"/>
      <c r="P52" s="447"/>
      <c r="Q52" s="447"/>
      <c r="R52" s="447"/>
    </row>
    <row r="53" spans="1:18" ht="14.25" customHeight="1" thickBot="1">
      <c r="A53" s="920" t="s">
        <v>265</v>
      </c>
      <c r="B53" s="630">
        <f>SUM(B49:B52)</f>
        <v>1806.7790724399999</v>
      </c>
      <c r="C53" s="630">
        <f t="shared" ref="C53:D53" si="2">SUM(C49:C52)</f>
        <v>877.39267055000005</v>
      </c>
      <c r="D53" s="630">
        <f t="shared" si="2"/>
        <v>2684.17174299</v>
      </c>
      <c r="E53" s="921"/>
      <c r="M53" s="447"/>
      <c r="N53" s="447"/>
      <c r="O53" s="447"/>
      <c r="P53" s="447"/>
      <c r="Q53" s="447"/>
      <c r="R53" s="447"/>
    </row>
    <row r="54" spans="1:18" ht="14.25" customHeight="1">
      <c r="A54" s="918" t="s">
        <v>622</v>
      </c>
      <c r="B54" s="224">
        <f>B53/'[128]Lending by industry'!$K$107</f>
        <v>5.5759913318432332E-3</v>
      </c>
      <c r="C54" s="224">
        <f>C53/'[128]Lending by industry'!$K$107</f>
        <v>2.707765437532237E-3</v>
      </c>
      <c r="D54" s="224">
        <f>D53/'[128]Lending by industry'!$K$107</f>
        <v>8.2837567693754693E-3</v>
      </c>
      <c r="E54" s="923"/>
    </row>
    <row r="55" spans="1:18" ht="14.25" customHeight="1">
      <c r="A55" s="450"/>
      <c r="B55" s="224"/>
      <c r="C55" s="224"/>
      <c r="D55" s="224"/>
      <c r="E55" s="449"/>
    </row>
    <row r="56" spans="1:18">
      <c r="E56" s="493"/>
    </row>
    <row r="57" spans="1:18">
      <c r="E57" s="493"/>
    </row>
  </sheetData>
  <mergeCells count="9">
    <mergeCell ref="D47:D48"/>
    <mergeCell ref="K37:K38"/>
    <mergeCell ref="A22:A23"/>
    <mergeCell ref="A24:A25"/>
    <mergeCell ref="B37:B38"/>
    <mergeCell ref="C37:C38"/>
    <mergeCell ref="D37:D38"/>
    <mergeCell ref="B47:B48"/>
    <mergeCell ref="C47:C48"/>
  </mergeCells>
  <printOptions horizontalCentered="1"/>
  <pageMargins left="0.70866141732283472" right="0.70866141732283472" top="0.74803149606299213" bottom="0.74803149606299213" header="0.31496062992125984" footer="0.31496062992125984"/>
  <pageSetup paperSize="9" scale="70" fitToWidth="0" fitToHeight="0" orientation="portrait" r:id="rId1"/>
  <customProperties>
    <customPr name="_pios_id" r:id="rId2"/>
  </customProperties>
  <ignoredErrors>
    <ignoredError sqref="C42" formula="1"/>
  </ignoredError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A7EDBA-BE24-45C9-95C7-0E574BAE6176}">
  <dimension ref="A1:Q414"/>
  <sheetViews>
    <sheetView view="pageLayout" topLeftCell="A4" zoomScale="80" zoomScaleNormal="100" zoomScalePageLayoutView="80" workbookViewId="0">
      <selection activeCell="M23" sqref="M23"/>
    </sheetView>
  </sheetViews>
  <sheetFormatPr defaultColWidth="9.109375" defaultRowHeight="13.2"/>
  <cols>
    <col min="1" max="1" width="15.5546875" style="238" customWidth="1"/>
    <col min="2" max="2" width="31.109375" style="238" customWidth="1"/>
    <col min="3" max="3" width="19.5546875" style="238" customWidth="1"/>
    <col min="4" max="5" width="7.6640625" style="238" customWidth="1"/>
    <col min="6" max="6" width="7.88671875" style="238" customWidth="1"/>
    <col min="7" max="8" width="8.44140625" style="238" customWidth="1"/>
    <col min="9" max="9" width="8.5546875" style="238" customWidth="1"/>
    <col min="10" max="16384" width="9.109375" style="238"/>
  </cols>
  <sheetData>
    <row r="1" spans="1:12" ht="18" customHeight="1">
      <c r="A1" s="1120" t="s">
        <v>996</v>
      </c>
      <c r="B1" s="1120"/>
      <c r="C1" s="1119" t="s">
        <v>59</v>
      </c>
      <c r="D1" s="1119" t="s">
        <v>59</v>
      </c>
      <c r="E1" s="1119" t="s">
        <v>59</v>
      </c>
      <c r="F1" s="1119"/>
      <c r="G1" s="1119" t="s">
        <v>59</v>
      </c>
      <c r="H1" s="1119" t="s">
        <v>59</v>
      </c>
      <c r="I1" s="1119" t="s">
        <v>59</v>
      </c>
    </row>
    <row r="2" spans="1:12" ht="8.25" customHeight="1">
      <c r="A2" s="547"/>
      <c r="B2" s="520"/>
      <c r="C2" s="1118"/>
      <c r="D2" s="1118"/>
      <c r="E2" s="1118"/>
      <c r="F2" s="1118"/>
      <c r="G2" s="1118"/>
      <c r="H2" s="2071" t="s">
        <v>265</v>
      </c>
      <c r="I2" s="2072"/>
      <c r="J2" s="2072"/>
      <c r="K2" s="519"/>
      <c r="L2" s="519"/>
    </row>
    <row r="3" spans="1:12" ht="8.25" customHeight="1">
      <c r="A3" s="520"/>
      <c r="B3" s="520"/>
      <c r="C3" s="521"/>
      <c r="D3" s="521"/>
      <c r="E3" s="521"/>
      <c r="F3" s="521"/>
      <c r="G3" s="521"/>
      <c r="H3" s="1106" t="s">
        <v>1431</v>
      </c>
      <c r="I3" s="1106" t="s">
        <v>997</v>
      </c>
      <c r="J3" s="1106" t="s">
        <v>1431</v>
      </c>
      <c r="K3" s="519"/>
      <c r="L3" s="519"/>
    </row>
    <row r="4" spans="1:12" ht="8.25" customHeight="1">
      <c r="A4" s="522"/>
      <c r="B4" s="522"/>
      <c r="C4" s="523"/>
      <c r="D4" s="523"/>
      <c r="E4" s="523"/>
      <c r="F4" s="523"/>
      <c r="G4" s="523"/>
      <c r="H4" s="548">
        <v>2020</v>
      </c>
      <c r="I4" s="548">
        <v>2019</v>
      </c>
      <c r="J4" s="548">
        <v>2019</v>
      </c>
      <c r="K4" s="519"/>
      <c r="L4" s="519"/>
    </row>
    <row r="5" spans="1:12" ht="8.25" customHeight="1">
      <c r="A5" s="1586" t="s">
        <v>725</v>
      </c>
      <c r="B5" s="1590"/>
      <c r="C5" s="1589"/>
      <c r="D5" s="1589"/>
      <c r="E5" s="1589"/>
      <c r="F5" s="1589"/>
      <c r="G5" s="1589"/>
      <c r="H5" s="1588"/>
      <c r="I5" s="1588"/>
      <c r="J5" s="1588"/>
      <c r="K5" s="519"/>
      <c r="L5" s="519"/>
    </row>
    <row r="6" spans="1:12" ht="8.25" customHeight="1">
      <c r="A6" s="2061" t="s">
        <v>1001</v>
      </c>
      <c r="B6" s="2061" t="s">
        <v>59</v>
      </c>
      <c r="C6" s="2061" t="s">
        <v>59</v>
      </c>
      <c r="D6" s="2061" t="s">
        <v>59</v>
      </c>
      <c r="E6" s="2061" t="s">
        <v>59</v>
      </c>
      <c r="F6" s="1574"/>
      <c r="G6" s="524"/>
      <c r="H6" s="525">
        <v>90934</v>
      </c>
      <c r="I6" s="525">
        <v>83624</v>
      </c>
      <c r="J6" s="524">
        <v>98312</v>
      </c>
      <c r="K6" s="519"/>
      <c r="L6" s="519"/>
    </row>
    <row r="7" spans="1:12" ht="8.4" customHeight="1">
      <c r="A7" s="2047" t="s">
        <v>1002</v>
      </c>
      <c r="B7" s="2047" t="s">
        <v>59</v>
      </c>
      <c r="C7" s="2047" t="s">
        <v>59</v>
      </c>
      <c r="D7" s="1575"/>
      <c r="E7" s="1575"/>
      <c r="F7" s="1575"/>
      <c r="G7" s="526"/>
      <c r="H7" s="1103">
        <v>249395</v>
      </c>
      <c r="I7" s="1103">
        <v>254412</v>
      </c>
      <c r="J7" s="526">
        <v>248871</v>
      </c>
      <c r="K7" s="519"/>
      <c r="L7" s="519"/>
    </row>
    <row r="8" spans="1:12" ht="8.25" customHeight="1">
      <c r="A8" s="2047" t="s">
        <v>1003</v>
      </c>
      <c r="B8" s="2047" t="s">
        <v>59</v>
      </c>
      <c r="C8" s="2047" t="s">
        <v>59</v>
      </c>
      <c r="D8" s="2047" t="s">
        <v>59</v>
      </c>
      <c r="E8" s="2047" t="s">
        <v>59</v>
      </c>
      <c r="F8" s="1575"/>
      <c r="G8" s="526"/>
      <c r="H8" s="1103">
        <v>4421</v>
      </c>
      <c r="I8" s="1103">
        <v>4610</v>
      </c>
      <c r="J8" s="526">
        <v>4493</v>
      </c>
      <c r="K8" s="519"/>
      <c r="L8" s="519"/>
    </row>
    <row r="9" spans="1:12" ht="8.25" customHeight="1">
      <c r="A9" s="2073" t="s">
        <v>1004</v>
      </c>
      <c r="B9" s="2074" t="s">
        <v>59</v>
      </c>
      <c r="C9" s="2074" t="s">
        <v>59</v>
      </c>
      <c r="D9" s="2074" t="s">
        <v>59</v>
      </c>
      <c r="E9" s="2074" t="s">
        <v>59</v>
      </c>
      <c r="F9" s="1576"/>
      <c r="G9" s="526"/>
      <c r="H9" s="1103">
        <v>1892</v>
      </c>
      <c r="I9" s="1103">
        <v>2312</v>
      </c>
      <c r="J9" s="526">
        <v>2036</v>
      </c>
      <c r="K9" s="519"/>
      <c r="L9" s="519"/>
    </row>
    <row r="10" spans="1:12" ht="8.25" customHeight="1">
      <c r="A10" s="2073" t="s">
        <v>1005</v>
      </c>
      <c r="B10" s="2074" t="s">
        <v>59</v>
      </c>
      <c r="C10" s="2074" t="s">
        <v>59</v>
      </c>
      <c r="D10" s="2074" t="s">
        <v>59</v>
      </c>
      <c r="E10" s="2074" t="s">
        <v>59</v>
      </c>
      <c r="F10" s="1576"/>
      <c r="G10" s="526"/>
      <c r="H10" s="1103">
        <v>2529</v>
      </c>
      <c r="I10" s="1103">
        <v>2298</v>
      </c>
      <c r="J10" s="526">
        <v>2456</v>
      </c>
      <c r="K10" s="519"/>
      <c r="L10" s="519"/>
    </row>
    <row r="11" spans="1:12" ht="8.25" customHeight="1">
      <c r="A11" s="2065" t="s">
        <v>1006</v>
      </c>
      <c r="B11" s="2065" t="s">
        <v>59</v>
      </c>
      <c r="C11" s="2065" t="s">
        <v>59</v>
      </c>
      <c r="D11" s="2065" t="s">
        <v>59</v>
      </c>
      <c r="E11" s="2065" t="s">
        <v>59</v>
      </c>
      <c r="F11" s="1577"/>
      <c r="G11" s="1116"/>
      <c r="H11" s="1117">
        <v>344750</v>
      </c>
      <c r="I11" s="1117">
        <v>342646</v>
      </c>
      <c r="J11" s="1117">
        <v>351676</v>
      </c>
      <c r="K11" s="519"/>
      <c r="L11" s="519"/>
    </row>
    <row r="12" spans="1:12" ht="8.25" customHeight="1">
      <c r="A12" s="2066" t="s">
        <v>1007</v>
      </c>
      <c r="B12" s="2067" t="s">
        <v>59</v>
      </c>
      <c r="C12" s="2067" t="s">
        <v>59</v>
      </c>
      <c r="D12" s="2067" t="s">
        <v>59</v>
      </c>
      <c r="E12" s="2067" t="s">
        <v>59</v>
      </c>
      <c r="F12" s="1578"/>
      <c r="G12" s="520"/>
      <c r="H12" s="1115">
        <v>14333</v>
      </c>
      <c r="I12" s="1115">
        <v>17737</v>
      </c>
      <c r="J12" s="1114">
        <v>25937</v>
      </c>
      <c r="K12" s="519"/>
      <c r="L12" s="519"/>
    </row>
    <row r="13" spans="1:12" ht="4.5" customHeight="1">
      <c r="A13" s="527"/>
      <c r="B13" s="527"/>
      <c r="C13" s="527"/>
      <c r="D13" s="527"/>
      <c r="E13" s="527"/>
      <c r="F13" s="527"/>
      <c r="G13" s="1112"/>
      <c r="H13" s="1113"/>
      <c r="I13" s="1113"/>
      <c r="J13" s="1112"/>
      <c r="K13" s="519"/>
      <c r="L13" s="519"/>
    </row>
    <row r="14" spans="1:12" ht="8.25" customHeight="1">
      <c r="A14" s="2047" t="s">
        <v>1008</v>
      </c>
      <c r="B14" s="2047" t="s">
        <v>59</v>
      </c>
      <c r="C14" s="2047" t="s">
        <v>59</v>
      </c>
      <c r="D14" s="2047" t="s">
        <v>59</v>
      </c>
      <c r="E14" s="2047" t="s">
        <v>59</v>
      </c>
      <c r="F14" s="1575"/>
      <c r="G14" s="520"/>
      <c r="H14" s="1103">
        <v>-1907</v>
      </c>
      <c r="I14" s="1103">
        <v>-1686</v>
      </c>
      <c r="J14" s="526">
        <v>-1526</v>
      </c>
      <c r="K14" s="519"/>
      <c r="L14" s="519"/>
    </row>
    <row r="15" spans="1:12" ht="8.25" customHeight="1">
      <c r="A15" s="2074" t="s">
        <v>1009</v>
      </c>
      <c r="B15" s="2074" t="s">
        <v>59</v>
      </c>
      <c r="C15" s="2074" t="s">
        <v>59</v>
      </c>
      <c r="D15" s="2074" t="s">
        <v>59</v>
      </c>
      <c r="E15" s="2074" t="s">
        <v>59</v>
      </c>
      <c r="F15" s="1576"/>
      <c r="G15" s="520"/>
      <c r="H15" s="1103">
        <v>-760</v>
      </c>
      <c r="I15" s="1103">
        <v>-783</v>
      </c>
      <c r="J15" s="526">
        <v>-653</v>
      </c>
      <c r="K15" s="519"/>
      <c r="L15" s="519"/>
    </row>
    <row r="16" spans="1:12" ht="8.25" customHeight="1">
      <c r="A16" s="2074" t="s">
        <v>1010</v>
      </c>
      <c r="B16" s="2074" t="s">
        <v>59</v>
      </c>
      <c r="C16" s="2074" t="s">
        <v>59</v>
      </c>
      <c r="D16" s="2074" t="s">
        <v>59</v>
      </c>
      <c r="E16" s="2074" t="s">
        <v>59</v>
      </c>
      <c r="F16" s="1576"/>
      <c r="G16" s="520"/>
      <c r="H16" s="1103">
        <v>-1147</v>
      </c>
      <c r="I16" s="1103">
        <v>-903</v>
      </c>
      <c r="J16" s="526">
        <v>-873</v>
      </c>
      <c r="K16" s="519"/>
      <c r="L16" s="519"/>
    </row>
    <row r="17" spans="1:17" ht="8.25" customHeight="1">
      <c r="A17" s="2047" t="s">
        <v>1011</v>
      </c>
      <c r="B17" s="2047" t="s">
        <v>59</v>
      </c>
      <c r="C17" s="2047" t="s">
        <v>59</v>
      </c>
      <c r="D17" s="2047" t="s">
        <v>59</v>
      </c>
      <c r="E17" s="2047" t="s">
        <v>59</v>
      </c>
      <c r="F17" s="1575"/>
      <c r="G17" s="520"/>
      <c r="H17" s="1103">
        <v>-796</v>
      </c>
      <c r="I17" s="1103">
        <v>-497</v>
      </c>
      <c r="J17" s="526">
        <v>-448</v>
      </c>
      <c r="K17" s="519"/>
      <c r="L17" s="519"/>
    </row>
    <row r="18" spans="1:17" ht="8.25" customHeight="1">
      <c r="A18" s="2064" t="s">
        <v>1197</v>
      </c>
      <c r="B18" s="2065" t="s">
        <v>59</v>
      </c>
      <c r="C18" s="2065" t="s">
        <v>59</v>
      </c>
      <c r="D18" s="2065" t="s">
        <v>59</v>
      </c>
      <c r="E18" s="2065" t="s">
        <v>59</v>
      </c>
      <c r="F18" s="1577"/>
      <c r="G18" s="1116"/>
      <c r="H18" s="1116">
        <v>-2703</v>
      </c>
      <c r="I18" s="1116">
        <v>-2183</v>
      </c>
      <c r="J18" s="1116">
        <v>-1974</v>
      </c>
      <c r="K18" s="519"/>
      <c r="L18" s="519"/>
    </row>
    <row r="19" spans="1:17" ht="8.25" customHeight="1">
      <c r="A19" s="2066" t="s">
        <v>1007</v>
      </c>
      <c r="B19" s="2067" t="s">
        <v>59</v>
      </c>
      <c r="C19" s="2067" t="s">
        <v>59</v>
      </c>
      <c r="D19" s="2067" t="s">
        <v>59</v>
      </c>
      <c r="E19" s="2067" t="s">
        <v>59</v>
      </c>
      <c r="F19" s="1578"/>
      <c r="G19" s="520"/>
      <c r="H19" s="1115">
        <v>-18</v>
      </c>
      <c r="I19" s="1115">
        <v>-14</v>
      </c>
      <c r="J19" s="1114">
        <v>-18</v>
      </c>
      <c r="K19" s="519"/>
      <c r="L19" s="519"/>
    </row>
    <row r="20" spans="1:17" ht="4.5" customHeight="1">
      <c r="A20" s="527"/>
      <c r="B20" s="527"/>
      <c r="C20" s="527"/>
      <c r="D20" s="527"/>
      <c r="E20" s="527"/>
      <c r="F20" s="527"/>
      <c r="G20" s="1112"/>
      <c r="H20" s="1113"/>
      <c r="I20" s="1113"/>
      <c r="J20" s="1112"/>
      <c r="K20" s="519"/>
      <c r="L20" s="519"/>
    </row>
    <row r="21" spans="1:17" ht="8.25" customHeight="1">
      <c r="A21" s="2051" t="s">
        <v>1012</v>
      </c>
      <c r="B21" s="2051" t="s">
        <v>59</v>
      </c>
      <c r="C21" s="2051" t="s">
        <v>59</v>
      </c>
      <c r="D21" s="2051" t="s">
        <v>59</v>
      </c>
      <c r="E21" s="2051" t="s">
        <v>59</v>
      </c>
      <c r="F21" s="1579"/>
      <c r="G21" s="528"/>
      <c r="H21" s="529">
        <v>342047</v>
      </c>
      <c r="I21" s="529">
        <v>340463</v>
      </c>
      <c r="J21" s="529">
        <v>349702</v>
      </c>
      <c r="K21" s="519"/>
      <c r="L21" s="519"/>
    </row>
    <row r="22" spans="1:17" ht="6" customHeight="1">
      <c r="A22" s="2068"/>
      <c r="B22" s="2068"/>
      <c r="C22" s="2068"/>
      <c r="D22" s="2068"/>
      <c r="E22" s="2068"/>
      <c r="F22" s="2068"/>
      <c r="G22" s="2068"/>
      <c r="H22" s="2068"/>
      <c r="I22" s="2068"/>
      <c r="J22" s="519"/>
      <c r="K22" s="519"/>
    </row>
    <row r="23" spans="1:17" ht="12" customHeight="1">
      <c r="A23" s="2069" t="s">
        <v>1237</v>
      </c>
      <c r="B23" s="2070"/>
      <c r="C23" s="2070"/>
      <c r="D23" s="2070"/>
      <c r="E23" s="2070"/>
      <c r="F23" s="2070"/>
      <c r="G23" s="2070"/>
      <c r="H23" s="2070"/>
      <c r="I23" s="2070"/>
      <c r="J23" s="2070"/>
      <c r="K23" s="519"/>
    </row>
    <row r="24" spans="1:17" ht="10.5" customHeight="1">
      <c r="A24" s="2069" t="s">
        <v>1236</v>
      </c>
      <c r="B24" s="2069"/>
      <c r="C24" s="2069"/>
      <c r="D24" s="2069"/>
      <c r="E24" s="2069"/>
      <c r="F24" s="2069"/>
      <c r="G24" s="2069"/>
      <c r="H24" s="2069"/>
      <c r="I24" s="2069"/>
      <c r="J24" s="2070"/>
      <c r="K24" s="519"/>
    </row>
    <row r="25" spans="1:17" ht="9" customHeight="1">
      <c r="A25" s="2069" t="s">
        <v>1235</v>
      </c>
      <c r="B25" s="2069"/>
      <c r="C25" s="2069"/>
      <c r="D25" s="2069"/>
      <c r="E25" s="2069"/>
      <c r="F25" s="2069"/>
      <c r="G25" s="2069"/>
      <c r="H25" s="2069"/>
      <c r="I25" s="2069"/>
      <c r="J25" s="2076"/>
      <c r="K25" s="519"/>
    </row>
    <row r="26" spans="1:17" ht="4.2" customHeight="1">
      <c r="A26" s="1111"/>
      <c r="B26" s="1111"/>
      <c r="C26" s="964"/>
      <c r="D26" s="964"/>
      <c r="E26" s="964"/>
      <c r="F26" s="964"/>
      <c r="G26" s="1110"/>
      <c r="H26" s="1109"/>
      <c r="I26" s="1109"/>
      <c r="J26" s="1584"/>
      <c r="K26" s="519"/>
    </row>
    <row r="27" spans="1:17" ht="9.6" customHeight="1">
      <c r="A27" s="2057" t="s">
        <v>728</v>
      </c>
      <c r="B27" s="2057" t="s">
        <v>59</v>
      </c>
      <c r="C27" s="2057" t="s">
        <v>59</v>
      </c>
      <c r="D27" s="2057" t="s">
        <v>59</v>
      </c>
      <c r="E27" s="2057" t="s">
        <v>59</v>
      </c>
      <c r="F27" s="2057" t="s">
        <v>59</v>
      </c>
      <c r="G27" s="2057" t="s">
        <v>59</v>
      </c>
      <c r="H27" s="2057" t="s">
        <v>59</v>
      </c>
      <c r="I27" s="2057" t="s">
        <v>59</v>
      </c>
      <c r="J27" s="1584"/>
      <c r="K27" s="519"/>
    </row>
    <row r="28" spans="1:17" ht="9" customHeight="1">
      <c r="A28" s="520"/>
      <c r="B28" s="520"/>
      <c r="C28" s="520"/>
      <c r="D28" s="520"/>
      <c r="E28" s="520"/>
      <c r="F28" s="1108"/>
      <c r="G28" s="2060" t="s">
        <v>1435</v>
      </c>
      <c r="H28" s="2060" t="s">
        <v>59</v>
      </c>
      <c r="I28" s="2060" t="s">
        <v>59</v>
      </c>
      <c r="J28" s="519"/>
      <c r="K28" s="519"/>
      <c r="Q28" s="1593"/>
    </row>
    <row r="29" spans="1:17" ht="9.6" customHeight="1">
      <c r="A29" s="522"/>
      <c r="B29" s="522"/>
      <c r="C29" s="522"/>
      <c r="D29" s="522"/>
      <c r="E29" s="522"/>
      <c r="F29" s="530"/>
      <c r="G29" s="1587" t="s">
        <v>998</v>
      </c>
      <c r="H29" s="1587" t="s">
        <v>999</v>
      </c>
      <c r="I29" s="1587" t="s">
        <v>1000</v>
      </c>
      <c r="J29" s="1587" t="s">
        <v>265</v>
      </c>
      <c r="K29" s="519"/>
    </row>
    <row r="30" spans="1:17" ht="8.25" customHeight="1">
      <c r="A30" s="1586" t="s">
        <v>725</v>
      </c>
      <c r="B30" s="1586"/>
      <c r="C30" s="1586"/>
      <c r="D30" s="1586"/>
      <c r="E30" s="1586"/>
      <c r="F30" s="1586"/>
      <c r="G30" s="1585"/>
      <c r="H30" s="1585"/>
      <c r="I30" s="1585"/>
      <c r="J30" s="519"/>
      <c r="K30" s="519"/>
    </row>
    <row r="31" spans="1:17" ht="8.25" customHeight="1">
      <c r="A31" s="2061" t="s">
        <v>1013</v>
      </c>
      <c r="B31" s="2061" t="s">
        <v>59</v>
      </c>
      <c r="C31" s="2061" t="s">
        <v>59</v>
      </c>
      <c r="D31" s="2061" t="s">
        <v>59</v>
      </c>
      <c r="E31" s="2061" t="s">
        <v>59</v>
      </c>
      <c r="F31" s="525"/>
      <c r="G31" s="525">
        <v>236883</v>
      </c>
      <c r="H31" s="525">
        <v>12512</v>
      </c>
      <c r="I31" s="525">
        <v>4421</v>
      </c>
      <c r="J31" s="525">
        <v>253816</v>
      </c>
      <c r="K31" s="519"/>
    </row>
    <row r="32" spans="1:17" ht="8.25" customHeight="1">
      <c r="A32" s="2047" t="s">
        <v>1014</v>
      </c>
      <c r="B32" s="2047" t="s">
        <v>59</v>
      </c>
      <c r="C32" s="1575"/>
      <c r="D32" s="1575"/>
      <c r="E32" s="1575"/>
      <c r="F32" s="1103"/>
      <c r="G32" s="1103">
        <v>37782</v>
      </c>
      <c r="H32" s="1103" t="s">
        <v>60</v>
      </c>
      <c r="I32" s="1103" t="s">
        <v>60</v>
      </c>
      <c r="J32" s="1103">
        <v>37782</v>
      </c>
      <c r="K32" s="519"/>
    </row>
    <row r="33" spans="1:11" ht="8.25" customHeight="1">
      <c r="A33" s="2051" t="s">
        <v>249</v>
      </c>
      <c r="B33" s="2051" t="s">
        <v>59</v>
      </c>
      <c r="C33" s="2051" t="s">
        <v>59</v>
      </c>
      <c r="D33" s="2051" t="s">
        <v>59</v>
      </c>
      <c r="E33" s="2051" t="s">
        <v>59</v>
      </c>
      <c r="F33" s="529"/>
      <c r="G33" s="529">
        <v>274665</v>
      </c>
      <c r="H33" s="529">
        <v>12512</v>
      </c>
      <c r="I33" s="529">
        <v>4421</v>
      </c>
      <c r="J33" s="529">
        <v>291598</v>
      </c>
      <c r="K33" s="519"/>
    </row>
    <row r="34" spans="1:11" ht="3" customHeight="1">
      <c r="A34" s="531"/>
      <c r="B34" s="531"/>
      <c r="C34" s="531"/>
      <c r="D34" s="531"/>
      <c r="E34" s="531"/>
      <c r="F34" s="532"/>
      <c r="G34" s="2075" t="s">
        <v>0</v>
      </c>
      <c r="H34" s="2075" t="s">
        <v>59</v>
      </c>
      <c r="I34" s="2075" t="s">
        <v>59</v>
      </c>
      <c r="J34" s="519"/>
      <c r="K34" s="519"/>
    </row>
    <row r="35" spans="1:11" ht="9" customHeight="1">
      <c r="A35" s="520"/>
      <c r="B35" s="520"/>
      <c r="C35" s="520"/>
      <c r="D35" s="520"/>
      <c r="E35" s="520"/>
      <c r="F35" s="1108"/>
      <c r="G35" s="2060" t="s">
        <v>1434</v>
      </c>
      <c r="H35" s="2060" t="s">
        <v>59</v>
      </c>
      <c r="I35" s="2060" t="s">
        <v>59</v>
      </c>
      <c r="J35" s="1584"/>
      <c r="K35" s="519"/>
    </row>
    <row r="36" spans="1:11" ht="9" customHeight="1">
      <c r="A36" s="522"/>
      <c r="B36" s="522"/>
      <c r="C36" s="522"/>
      <c r="D36" s="522"/>
      <c r="E36" s="522"/>
      <c r="F36" s="530"/>
      <c r="G36" s="1587" t="s">
        <v>998</v>
      </c>
      <c r="H36" s="1587" t="s">
        <v>999</v>
      </c>
      <c r="I36" s="1587" t="s">
        <v>1000</v>
      </c>
      <c r="J36" s="1587" t="s">
        <v>265</v>
      </c>
      <c r="K36" s="519"/>
    </row>
    <row r="37" spans="1:11" ht="8.25" customHeight="1">
      <c r="A37" s="1586" t="s">
        <v>725</v>
      </c>
      <c r="B37" s="1586"/>
      <c r="C37" s="1586"/>
      <c r="D37" s="1586"/>
      <c r="E37" s="1586"/>
      <c r="F37" s="1586"/>
      <c r="G37" s="1585"/>
      <c r="H37" s="1585"/>
      <c r="I37" s="1585"/>
      <c r="J37" s="1585"/>
      <c r="K37" s="519"/>
    </row>
    <row r="38" spans="1:11" ht="10.5" customHeight="1">
      <c r="A38" s="2061" t="s">
        <v>1013</v>
      </c>
      <c r="B38" s="2061" t="s">
        <v>59</v>
      </c>
      <c r="C38" s="2061" t="s">
        <v>59</v>
      </c>
      <c r="D38" s="2061" t="s">
        <v>59</v>
      </c>
      <c r="E38" s="2061" t="s">
        <v>59</v>
      </c>
      <c r="F38" s="525"/>
      <c r="G38" s="525">
        <v>234640</v>
      </c>
      <c r="H38" s="525">
        <v>14231</v>
      </c>
      <c r="I38" s="525">
        <v>4493</v>
      </c>
      <c r="J38" s="525">
        <v>253364</v>
      </c>
      <c r="K38" s="519"/>
    </row>
    <row r="39" spans="1:11" ht="9" customHeight="1">
      <c r="A39" s="2047" t="s">
        <v>1014</v>
      </c>
      <c r="B39" s="2047" t="s">
        <v>59</v>
      </c>
      <c r="C39" s="1575"/>
      <c r="D39" s="1575"/>
      <c r="E39" s="1575"/>
      <c r="F39" s="1103"/>
      <c r="G39" s="1103">
        <v>29898</v>
      </c>
      <c r="H39" s="1103" t="s">
        <v>60</v>
      </c>
      <c r="I39" s="1103" t="s">
        <v>60</v>
      </c>
      <c r="J39" s="1103">
        <v>29898</v>
      </c>
      <c r="K39" s="519"/>
    </row>
    <row r="40" spans="1:11" ht="8.25" customHeight="1">
      <c r="A40" s="2051" t="s">
        <v>249</v>
      </c>
      <c r="B40" s="2051" t="s">
        <v>59</v>
      </c>
      <c r="C40" s="2051" t="s">
        <v>59</v>
      </c>
      <c r="D40" s="2051" t="s">
        <v>59</v>
      </c>
      <c r="E40" s="2051" t="s">
        <v>59</v>
      </c>
      <c r="F40" s="529"/>
      <c r="G40" s="529">
        <v>264538</v>
      </c>
      <c r="H40" s="529">
        <v>14231</v>
      </c>
      <c r="I40" s="529">
        <v>4493</v>
      </c>
      <c r="J40" s="529">
        <v>283262</v>
      </c>
      <c r="K40" s="519"/>
    </row>
    <row r="41" spans="1:11" ht="6" customHeight="1">
      <c r="A41" s="533"/>
      <c r="B41" s="533"/>
      <c r="C41" s="534"/>
      <c r="D41" s="534"/>
      <c r="E41" s="534"/>
      <c r="F41" s="534"/>
      <c r="G41" s="535"/>
      <c r="H41" s="535"/>
      <c r="I41" s="535"/>
      <c r="J41" s="519"/>
      <c r="K41" s="519"/>
    </row>
    <row r="42" spans="1:11" ht="9" customHeight="1">
      <c r="A42" s="2057" t="s">
        <v>727</v>
      </c>
      <c r="B42" s="2057" t="s">
        <v>59</v>
      </c>
      <c r="C42" s="2057" t="s">
        <v>59</v>
      </c>
      <c r="D42" s="2057" t="s">
        <v>59</v>
      </c>
      <c r="E42" s="2057" t="s">
        <v>59</v>
      </c>
      <c r="F42" s="2057" t="s">
        <v>59</v>
      </c>
      <c r="G42" s="2057" t="s">
        <v>59</v>
      </c>
      <c r="H42" s="2057" t="s">
        <v>59</v>
      </c>
      <c r="I42" s="2057" t="s">
        <v>59</v>
      </c>
      <c r="J42" s="1584"/>
      <c r="K42" s="519"/>
    </row>
    <row r="43" spans="1:11" ht="9" customHeight="1">
      <c r="A43" s="520"/>
      <c r="B43" s="520"/>
      <c r="C43" s="520"/>
      <c r="D43" s="520"/>
      <c r="E43" s="520"/>
      <c r="F43" s="1108"/>
      <c r="G43" s="2060" t="s">
        <v>1435</v>
      </c>
      <c r="H43" s="2060" t="s">
        <v>59</v>
      </c>
      <c r="I43" s="2060" t="s">
        <v>59</v>
      </c>
      <c r="J43" s="1584"/>
      <c r="K43" s="519"/>
    </row>
    <row r="44" spans="1:11" ht="9" customHeight="1">
      <c r="A44" s="522"/>
      <c r="B44" s="522"/>
      <c r="C44" s="522"/>
      <c r="D44" s="522"/>
      <c r="E44" s="522"/>
      <c r="F44" s="530"/>
      <c r="G44" s="539" t="s">
        <v>998</v>
      </c>
      <c r="H44" s="539" t="s">
        <v>999</v>
      </c>
      <c r="I44" s="539" t="s">
        <v>1000</v>
      </c>
      <c r="J44" s="1587" t="s">
        <v>265</v>
      </c>
      <c r="K44" s="519"/>
    </row>
    <row r="45" spans="1:11" ht="8.25" customHeight="1">
      <c r="A45" s="1586" t="s">
        <v>725</v>
      </c>
      <c r="B45" s="1586"/>
      <c r="C45" s="1586"/>
      <c r="D45" s="1586"/>
      <c r="E45" s="1586"/>
      <c r="F45" s="1586"/>
      <c r="G45" s="1585"/>
      <c r="H45" s="1585"/>
      <c r="I45" s="1585"/>
      <c r="J45" s="519"/>
      <c r="K45" s="519"/>
    </row>
    <row r="46" spans="1:11" ht="8.25" customHeight="1">
      <c r="A46" s="2061" t="s">
        <v>1013</v>
      </c>
      <c r="B46" s="2061" t="s">
        <v>59</v>
      </c>
      <c r="C46" s="2061" t="s">
        <v>59</v>
      </c>
      <c r="D46" s="2061" t="s">
        <v>59</v>
      </c>
      <c r="E46" s="2061" t="s">
        <v>59</v>
      </c>
      <c r="F46" s="531"/>
      <c r="G46" s="525">
        <v>-328</v>
      </c>
      <c r="H46" s="525">
        <v>-468</v>
      </c>
      <c r="I46" s="525">
        <v>-1907</v>
      </c>
      <c r="J46" s="525">
        <v>-2703</v>
      </c>
      <c r="K46" s="519"/>
    </row>
    <row r="47" spans="1:11" ht="9" customHeight="1">
      <c r="A47" s="2047" t="s">
        <v>1014</v>
      </c>
      <c r="B47" s="2047" t="s">
        <v>59</v>
      </c>
      <c r="C47" s="1575"/>
      <c r="D47" s="1575"/>
      <c r="E47" s="1575"/>
      <c r="F47" s="520"/>
      <c r="G47" s="1103">
        <v>-2</v>
      </c>
      <c r="H47" s="1103" t="s">
        <v>60</v>
      </c>
      <c r="I47" s="1103" t="s">
        <v>60</v>
      </c>
      <c r="J47" s="1584">
        <v>-2</v>
      </c>
      <c r="K47" s="519"/>
    </row>
    <row r="48" spans="1:11" ht="9" customHeight="1">
      <c r="A48" s="2047" t="s">
        <v>1015</v>
      </c>
      <c r="B48" s="2047" t="s">
        <v>59</v>
      </c>
      <c r="C48" s="2047" t="s">
        <v>59</v>
      </c>
      <c r="D48" s="2047" t="s">
        <v>59</v>
      </c>
      <c r="E48" s="2047" t="s">
        <v>59</v>
      </c>
      <c r="F48" s="520"/>
      <c r="G48" s="1103">
        <v>-85</v>
      </c>
      <c r="H48" s="1103">
        <v>-131</v>
      </c>
      <c r="I48" s="1103">
        <v>-32</v>
      </c>
      <c r="J48" s="1584">
        <v>-248</v>
      </c>
      <c r="K48" s="519"/>
    </row>
    <row r="49" spans="1:12" ht="9" customHeight="1">
      <c r="A49" s="2051" t="s">
        <v>1016</v>
      </c>
      <c r="B49" s="2051" t="s">
        <v>59</v>
      </c>
      <c r="C49" s="2051" t="s">
        <v>59</v>
      </c>
      <c r="D49" s="2051" t="s">
        <v>59</v>
      </c>
      <c r="E49" s="2051" t="s">
        <v>59</v>
      </c>
      <c r="F49" s="529"/>
      <c r="G49" s="529">
        <v>-415</v>
      </c>
      <c r="H49" s="529">
        <v>-599</v>
      </c>
      <c r="I49" s="529">
        <v>-1939</v>
      </c>
      <c r="J49" s="529">
        <v>-2953</v>
      </c>
      <c r="K49" s="519"/>
    </row>
    <row r="50" spans="1:12" ht="6" customHeight="1">
      <c r="A50" s="536"/>
      <c r="B50" s="536"/>
      <c r="C50" s="536"/>
      <c r="D50" s="536"/>
      <c r="E50" s="536"/>
      <c r="F50" s="537"/>
      <c r="G50" s="537"/>
      <c r="H50" s="537"/>
      <c r="I50" s="537"/>
      <c r="J50" s="519"/>
      <c r="K50" s="519"/>
    </row>
    <row r="51" spans="1:12" ht="10.5" customHeight="1">
      <c r="A51" s="520"/>
      <c r="B51" s="520"/>
      <c r="C51" s="520"/>
      <c r="D51" s="520"/>
      <c r="E51" s="520"/>
      <c r="F51" s="1108"/>
      <c r="G51" s="2060" t="s">
        <v>1434</v>
      </c>
      <c r="H51" s="2060" t="s">
        <v>59</v>
      </c>
      <c r="I51" s="2060" t="s">
        <v>59</v>
      </c>
      <c r="J51" s="1584"/>
      <c r="K51" s="519"/>
    </row>
    <row r="52" spans="1:12" ht="9.75" customHeight="1">
      <c r="A52" s="522"/>
      <c r="B52" s="522"/>
      <c r="C52" s="522"/>
      <c r="D52" s="522"/>
      <c r="E52" s="522"/>
      <c r="F52" s="530"/>
      <c r="G52" s="539" t="s">
        <v>998</v>
      </c>
      <c r="H52" s="539" t="s">
        <v>999</v>
      </c>
      <c r="I52" s="539" t="s">
        <v>1000</v>
      </c>
      <c r="J52" s="1587" t="s">
        <v>265</v>
      </c>
      <c r="K52" s="519"/>
    </row>
    <row r="53" spans="1:12" ht="8.25" customHeight="1">
      <c r="A53" s="1586" t="s">
        <v>725</v>
      </c>
      <c r="B53" s="1586"/>
      <c r="C53" s="1586"/>
      <c r="D53" s="1586"/>
      <c r="E53" s="1586"/>
      <c r="F53" s="1586"/>
      <c r="G53" s="1585"/>
      <c r="H53" s="1585"/>
      <c r="I53" s="1585"/>
      <c r="J53" s="519"/>
      <c r="K53" s="519"/>
    </row>
    <row r="54" spans="1:12" ht="8.25" customHeight="1">
      <c r="A54" s="2061" t="s">
        <v>1013</v>
      </c>
      <c r="B54" s="2061" t="s">
        <v>59</v>
      </c>
      <c r="C54" s="2061" t="s">
        <v>59</v>
      </c>
      <c r="D54" s="2061" t="s">
        <v>59</v>
      </c>
      <c r="E54" s="2061" t="s">
        <v>59</v>
      </c>
      <c r="F54" s="531"/>
      <c r="G54" s="525">
        <v>-137</v>
      </c>
      <c r="H54" s="525">
        <v>-311</v>
      </c>
      <c r="I54" s="525">
        <v>-1526</v>
      </c>
      <c r="J54" s="525">
        <v>-1974</v>
      </c>
      <c r="K54" s="519"/>
    </row>
    <row r="55" spans="1:12" ht="9" customHeight="1">
      <c r="A55" s="2047" t="s">
        <v>1014</v>
      </c>
      <c r="B55" s="2047" t="s">
        <v>59</v>
      </c>
      <c r="C55" s="1575"/>
      <c r="D55" s="1575"/>
      <c r="E55" s="1575"/>
      <c r="F55" s="520"/>
      <c r="G55" s="1103">
        <v>-2</v>
      </c>
      <c r="H55" s="1103" t="s">
        <v>60</v>
      </c>
      <c r="I55" s="1103" t="s">
        <v>60</v>
      </c>
      <c r="J55" s="1584">
        <v>-2</v>
      </c>
      <c r="K55" s="519"/>
    </row>
    <row r="56" spans="1:12" ht="9.6" customHeight="1">
      <c r="A56" s="2047" t="s">
        <v>1015</v>
      </c>
      <c r="B56" s="2047" t="s">
        <v>59</v>
      </c>
      <c r="C56" s="2047" t="s">
        <v>59</v>
      </c>
      <c r="D56" s="2047" t="s">
        <v>59</v>
      </c>
      <c r="E56" s="2047" t="s">
        <v>59</v>
      </c>
      <c r="F56" s="520"/>
      <c r="G56" s="1103">
        <v>-19</v>
      </c>
      <c r="H56" s="1103">
        <v>-44</v>
      </c>
      <c r="I56" s="1103">
        <v>-67</v>
      </c>
      <c r="J56" s="1584">
        <v>-130</v>
      </c>
      <c r="K56" s="519"/>
    </row>
    <row r="57" spans="1:12" ht="8.25" customHeight="1">
      <c r="A57" s="2051" t="s">
        <v>1016</v>
      </c>
      <c r="B57" s="2051" t="s">
        <v>59</v>
      </c>
      <c r="C57" s="2051" t="s">
        <v>59</v>
      </c>
      <c r="D57" s="2051" t="s">
        <v>59</v>
      </c>
      <c r="E57" s="2051" t="s">
        <v>59</v>
      </c>
      <c r="F57" s="529"/>
      <c r="G57" s="529">
        <v>-158</v>
      </c>
      <c r="H57" s="529">
        <v>-355</v>
      </c>
      <c r="I57" s="529">
        <v>-1593</v>
      </c>
      <c r="J57" s="529">
        <v>-2106</v>
      </c>
      <c r="K57" s="519"/>
    </row>
    <row r="58" spans="1:12" ht="6" customHeight="1">
      <c r="A58" s="536"/>
      <c r="B58" s="536"/>
      <c r="C58" s="536"/>
      <c r="D58" s="536"/>
      <c r="E58" s="536"/>
      <c r="F58" s="538"/>
      <c r="G58" s="537"/>
      <c r="H58" s="537"/>
      <c r="I58" s="537"/>
      <c r="J58" s="519"/>
      <c r="K58" s="519"/>
    </row>
    <row r="59" spans="1:12" ht="12.75" customHeight="1">
      <c r="A59" s="2057" t="s">
        <v>726</v>
      </c>
      <c r="B59" s="2057" t="s">
        <v>59</v>
      </c>
      <c r="C59" s="2057" t="s">
        <v>59</v>
      </c>
      <c r="D59" s="2057" t="s">
        <v>59</v>
      </c>
      <c r="E59" s="2057" t="s">
        <v>59</v>
      </c>
      <c r="F59" s="2057" t="s">
        <v>59</v>
      </c>
      <c r="G59" s="2057" t="s">
        <v>59</v>
      </c>
      <c r="H59" s="2057" t="s">
        <v>59</v>
      </c>
      <c r="I59" s="2057" t="s">
        <v>59</v>
      </c>
      <c r="J59" s="1584"/>
      <c r="K59" s="519"/>
    </row>
    <row r="60" spans="1:12" ht="9" customHeight="1">
      <c r="A60" s="522"/>
      <c r="B60" s="522"/>
      <c r="C60" s="522"/>
      <c r="D60" s="522"/>
      <c r="E60" s="522"/>
      <c r="F60" s="522"/>
      <c r="G60" s="539" t="s">
        <v>998</v>
      </c>
      <c r="H60" s="539" t="s">
        <v>999</v>
      </c>
      <c r="I60" s="539" t="s">
        <v>1000</v>
      </c>
      <c r="J60" s="539" t="s">
        <v>265</v>
      </c>
      <c r="K60" s="519"/>
      <c r="L60" s="519"/>
    </row>
    <row r="61" spans="1:12" ht="8.25" customHeight="1">
      <c r="A61" s="1586" t="s">
        <v>725</v>
      </c>
      <c r="B61" s="1586"/>
      <c r="C61" s="1586"/>
      <c r="D61" s="1586"/>
      <c r="E61" s="1586"/>
      <c r="F61" s="1586"/>
      <c r="G61" s="1586"/>
      <c r="H61" s="1585"/>
      <c r="I61" s="1585"/>
      <c r="J61" s="1585"/>
      <c r="K61" s="519"/>
      <c r="L61" s="519"/>
    </row>
    <row r="62" spans="1:12" ht="9" customHeight="1">
      <c r="A62" s="2058" t="s">
        <v>1196</v>
      </c>
      <c r="B62" s="2059" t="s">
        <v>59</v>
      </c>
      <c r="C62" s="2059" t="s">
        <v>59</v>
      </c>
      <c r="D62" s="2059" t="s">
        <v>59</v>
      </c>
      <c r="E62" s="2059" t="s">
        <v>59</v>
      </c>
      <c r="F62" s="1580"/>
      <c r="G62" s="540">
        <v>-153</v>
      </c>
      <c r="H62" s="541">
        <v>-344</v>
      </c>
      <c r="I62" s="541">
        <v>-1686</v>
      </c>
      <c r="J62" s="541">
        <v>-2183</v>
      </c>
      <c r="K62" s="519"/>
      <c r="L62" s="519"/>
    </row>
    <row r="63" spans="1:12" ht="9" customHeight="1">
      <c r="A63" s="2047" t="s">
        <v>1193</v>
      </c>
      <c r="B63" s="2047" t="s">
        <v>59</v>
      </c>
      <c r="C63" s="2047" t="s">
        <v>59</v>
      </c>
      <c r="D63" s="2047" t="s">
        <v>59</v>
      </c>
      <c r="E63" s="2047" t="s">
        <v>59</v>
      </c>
      <c r="F63" s="1575"/>
      <c r="G63" s="520">
        <v>-43</v>
      </c>
      <c r="H63" s="1103">
        <v>-4</v>
      </c>
      <c r="I63" s="1103">
        <v>-4</v>
      </c>
      <c r="J63" s="1103">
        <v>-51</v>
      </c>
      <c r="K63" s="519"/>
      <c r="L63" s="519"/>
    </row>
    <row r="64" spans="1:12" ht="9" customHeight="1">
      <c r="A64" s="2047" t="s">
        <v>1192</v>
      </c>
      <c r="B64" s="2047" t="s">
        <v>59</v>
      </c>
      <c r="C64" s="2047" t="s">
        <v>59</v>
      </c>
      <c r="D64" s="2047" t="s">
        <v>59</v>
      </c>
      <c r="E64" s="2047" t="s">
        <v>59</v>
      </c>
      <c r="F64" s="1575"/>
      <c r="G64" s="520">
        <v>7</v>
      </c>
      <c r="H64" s="1103">
        <v>-117</v>
      </c>
      <c r="I64" s="1103" t="s">
        <v>60</v>
      </c>
      <c r="J64" s="1103">
        <v>-110</v>
      </c>
      <c r="K64" s="519"/>
      <c r="L64" s="519"/>
    </row>
    <row r="65" spans="1:12" ht="9" customHeight="1">
      <c r="A65" s="2047" t="s">
        <v>1191</v>
      </c>
      <c r="B65" s="2047" t="s">
        <v>59</v>
      </c>
      <c r="C65" s="2047" t="s">
        <v>59</v>
      </c>
      <c r="D65" s="2047" t="s">
        <v>59</v>
      </c>
      <c r="E65" s="2047" t="s">
        <v>59</v>
      </c>
      <c r="F65" s="1575"/>
      <c r="G65" s="542">
        <v>1</v>
      </c>
      <c r="H65" s="1103" t="s">
        <v>1183</v>
      </c>
      <c r="I65" s="1103">
        <v>-86</v>
      </c>
      <c r="J65" s="1103">
        <v>-85</v>
      </c>
      <c r="K65" s="519"/>
      <c r="L65" s="519"/>
    </row>
    <row r="66" spans="1:12" ht="9" customHeight="1">
      <c r="A66" s="2047" t="s">
        <v>1190</v>
      </c>
      <c r="B66" s="2047" t="s">
        <v>59</v>
      </c>
      <c r="C66" s="2047" t="s">
        <v>59</v>
      </c>
      <c r="D66" s="2047" t="s">
        <v>59</v>
      </c>
      <c r="E66" s="2047" t="s">
        <v>59</v>
      </c>
      <c r="F66" s="1575"/>
      <c r="G66" s="520">
        <v>-16</v>
      </c>
      <c r="H66" s="1103">
        <v>40</v>
      </c>
      <c r="I66" s="1103" t="s">
        <v>1183</v>
      </c>
      <c r="J66" s="1103">
        <v>24</v>
      </c>
      <c r="K66" s="519"/>
      <c r="L66" s="519"/>
    </row>
    <row r="67" spans="1:12" ht="9" customHeight="1">
      <c r="A67" s="2047" t="s">
        <v>1189</v>
      </c>
      <c r="B67" s="2047" t="s">
        <v>59</v>
      </c>
      <c r="C67" s="2047" t="s">
        <v>59</v>
      </c>
      <c r="D67" s="2047" t="s">
        <v>59</v>
      </c>
      <c r="E67" s="2047" t="s">
        <v>59</v>
      </c>
      <c r="F67" s="1575"/>
      <c r="G67" s="542" t="s">
        <v>1183</v>
      </c>
      <c r="H67" s="1103">
        <v>15</v>
      </c>
      <c r="I67" s="1103">
        <v>-44</v>
      </c>
      <c r="J67" s="1103">
        <v>-29</v>
      </c>
      <c r="K67" s="519"/>
      <c r="L67" s="519"/>
    </row>
    <row r="68" spans="1:12" ht="9" customHeight="1">
      <c r="A68" s="2047" t="s">
        <v>1188</v>
      </c>
      <c r="B68" s="2047" t="s">
        <v>59</v>
      </c>
      <c r="C68" s="2047" t="s">
        <v>59</v>
      </c>
      <c r="D68" s="2047" t="s">
        <v>59</v>
      </c>
      <c r="E68" s="2047" t="s">
        <v>59</v>
      </c>
      <c r="F68" s="1575"/>
      <c r="G68" s="520">
        <v>-5</v>
      </c>
      <c r="H68" s="1103" t="s">
        <v>1183</v>
      </c>
      <c r="I68" s="1103">
        <v>20</v>
      </c>
      <c r="J68" s="1103">
        <v>15</v>
      </c>
      <c r="K68" s="519"/>
      <c r="L68" s="519"/>
    </row>
    <row r="69" spans="1:12" ht="9" customHeight="1">
      <c r="A69" s="2047" t="s">
        <v>1187</v>
      </c>
      <c r="B69" s="2047" t="s">
        <v>59</v>
      </c>
      <c r="C69" s="2047" t="s">
        <v>59</v>
      </c>
      <c r="D69" s="2047" t="s">
        <v>59</v>
      </c>
      <c r="E69" s="2047" t="s">
        <v>59</v>
      </c>
      <c r="F69" s="1575"/>
      <c r="G69" s="542" t="s">
        <v>1183</v>
      </c>
      <c r="H69" s="1103">
        <v>-21</v>
      </c>
      <c r="I69" s="1103">
        <v>13</v>
      </c>
      <c r="J69" s="1103">
        <v>-8</v>
      </c>
      <c r="K69" s="519"/>
      <c r="L69" s="519"/>
    </row>
    <row r="70" spans="1:12" ht="9" customHeight="1">
      <c r="A70" s="2047" t="s">
        <v>1186</v>
      </c>
      <c r="B70" s="2047" t="s">
        <v>59</v>
      </c>
      <c r="C70" s="2047" t="s">
        <v>59</v>
      </c>
      <c r="D70" s="2047" t="s">
        <v>59</v>
      </c>
      <c r="E70" s="2047" t="s">
        <v>59</v>
      </c>
      <c r="F70" s="1575"/>
      <c r="G70" s="520">
        <v>-132</v>
      </c>
      <c r="H70" s="1103">
        <v>-60</v>
      </c>
      <c r="I70" s="1948">
        <v>-304</v>
      </c>
      <c r="J70" s="1103">
        <v>-409</v>
      </c>
      <c r="K70" s="519"/>
      <c r="L70" s="519"/>
    </row>
    <row r="71" spans="1:12" ht="9" customHeight="1">
      <c r="A71" s="2047" t="s">
        <v>1185</v>
      </c>
      <c r="B71" s="2047" t="s">
        <v>59</v>
      </c>
      <c r="C71" s="2047" t="s">
        <v>59</v>
      </c>
      <c r="D71" s="2047" t="s">
        <v>59</v>
      </c>
      <c r="E71" s="2047" t="s">
        <v>59</v>
      </c>
      <c r="F71" s="1575"/>
      <c r="G71" s="520">
        <v>9</v>
      </c>
      <c r="H71" s="1103">
        <v>15</v>
      </c>
      <c r="I71" s="1103">
        <v>20</v>
      </c>
      <c r="J71" s="1103">
        <v>44</v>
      </c>
      <c r="K71" s="519"/>
      <c r="L71" s="519"/>
    </row>
    <row r="72" spans="1:12" ht="9" customHeight="1">
      <c r="A72" s="2047" t="s">
        <v>1195</v>
      </c>
      <c r="B72" s="2047"/>
      <c r="C72" s="2047"/>
      <c r="D72" s="2047"/>
      <c r="E72" s="2047"/>
      <c r="F72" s="1575"/>
      <c r="G72" s="542" t="s">
        <v>60</v>
      </c>
      <c r="H72" s="1103" t="s">
        <v>60</v>
      </c>
      <c r="I72" s="1948">
        <v>124</v>
      </c>
      <c r="J72" s="1103">
        <v>37</v>
      </c>
      <c r="K72" s="519"/>
      <c r="L72" s="519"/>
    </row>
    <row r="73" spans="1:12" ht="9" customHeight="1">
      <c r="A73" s="2047" t="s">
        <v>1181</v>
      </c>
      <c r="B73" s="2047" t="s">
        <v>59</v>
      </c>
      <c r="C73" s="2047" t="s">
        <v>59</v>
      </c>
      <c r="D73" s="2047" t="s">
        <v>59</v>
      </c>
      <c r="E73" s="2047" t="s">
        <v>59</v>
      </c>
      <c r="F73" s="1575"/>
      <c r="G73" s="520">
        <v>4</v>
      </c>
      <c r="H73" s="1103">
        <v>8</v>
      </c>
      <c r="I73" s="1103">
        <v>40</v>
      </c>
      <c r="J73" s="1103">
        <v>52</v>
      </c>
      <c r="K73" s="519"/>
      <c r="L73" s="519"/>
    </row>
    <row r="74" spans="1:12" ht="9" customHeight="1">
      <c r="A74" s="2050" t="s">
        <v>1433</v>
      </c>
      <c r="B74" s="2051" t="s">
        <v>59</v>
      </c>
      <c r="C74" s="2051" t="s">
        <v>59</v>
      </c>
      <c r="D74" s="2051" t="s">
        <v>59</v>
      </c>
      <c r="E74" s="2051" t="s">
        <v>59</v>
      </c>
      <c r="F74" s="1579"/>
      <c r="G74" s="578">
        <v>-328</v>
      </c>
      <c r="H74" s="578">
        <v>-468</v>
      </c>
      <c r="I74" s="578">
        <v>-1907</v>
      </c>
      <c r="J74" s="578">
        <v>-2703</v>
      </c>
      <c r="K74" s="519"/>
      <c r="L74" s="519"/>
    </row>
    <row r="75" spans="1:12" ht="12.75" customHeight="1">
      <c r="A75" s="2062" t="s">
        <v>1234</v>
      </c>
      <c r="B75" s="2062"/>
      <c r="C75" s="2062"/>
      <c r="D75" s="2062"/>
      <c r="E75" s="2062"/>
      <c r="F75" s="2062"/>
      <c r="G75" s="2062"/>
      <c r="H75" s="2062"/>
      <c r="I75" s="2062"/>
      <c r="J75" s="2063"/>
      <c r="K75" s="519"/>
    </row>
    <row r="76" spans="1:12" ht="9" customHeight="1">
      <c r="A76" s="2056" t="s">
        <v>1233</v>
      </c>
      <c r="B76" s="2056"/>
      <c r="C76" s="2056"/>
      <c r="D76" s="2056"/>
      <c r="E76" s="2056"/>
      <c r="F76" s="2056"/>
      <c r="G76" s="2056"/>
      <c r="H76" s="2056"/>
      <c r="I76" s="2056"/>
      <c r="J76" s="1584"/>
      <c r="K76" s="519"/>
    </row>
    <row r="77" spans="1:12" ht="4.5" customHeight="1">
      <c r="A77" s="1220"/>
      <c r="B77" s="527"/>
      <c r="C77" s="527"/>
      <c r="D77" s="527"/>
      <c r="E77" s="527"/>
      <c r="F77" s="1219"/>
      <c r="G77" s="1219"/>
      <c r="H77" s="1219"/>
      <c r="I77" s="1219"/>
      <c r="J77" s="1584"/>
      <c r="K77" s="519"/>
    </row>
    <row r="78" spans="1:12" ht="4.5" customHeight="1">
      <c r="A78" s="527"/>
      <c r="B78" s="527"/>
      <c r="C78" s="527"/>
      <c r="D78" s="527"/>
      <c r="E78" s="527"/>
      <c r="F78" s="1112"/>
      <c r="G78" s="1925"/>
      <c r="H78" s="1925"/>
      <c r="I78" s="1925"/>
      <c r="J78" s="1926"/>
      <c r="K78" s="519"/>
    </row>
    <row r="79" spans="1:12" ht="10.199999999999999" customHeight="1">
      <c r="A79" s="544"/>
      <c r="B79" s="544"/>
      <c r="C79" s="544"/>
      <c r="D79" s="544"/>
      <c r="E79" s="544"/>
      <c r="F79" s="544"/>
      <c r="G79" s="545" t="s">
        <v>998</v>
      </c>
      <c r="H79" s="545" t="s">
        <v>999</v>
      </c>
      <c r="I79" s="545" t="s">
        <v>1000</v>
      </c>
      <c r="J79" s="545" t="s">
        <v>265</v>
      </c>
      <c r="K79" s="519"/>
      <c r="L79" s="519"/>
    </row>
    <row r="80" spans="1:12" ht="9" customHeight="1">
      <c r="A80" s="1586" t="s">
        <v>725</v>
      </c>
      <c r="B80" s="1586"/>
      <c r="C80" s="1586"/>
      <c r="D80" s="1586"/>
      <c r="E80" s="1586"/>
      <c r="F80" s="1586"/>
      <c r="G80" s="1586"/>
      <c r="H80" s="1585"/>
      <c r="I80" s="1585"/>
      <c r="J80" s="1585"/>
      <c r="K80" s="519"/>
      <c r="L80" s="519"/>
    </row>
    <row r="81" spans="1:12" ht="12.75" customHeight="1">
      <c r="A81" s="2058" t="s">
        <v>1194</v>
      </c>
      <c r="B81" s="2059" t="s">
        <v>59</v>
      </c>
      <c r="C81" s="2059" t="s">
        <v>59</v>
      </c>
      <c r="D81" s="2059" t="s">
        <v>59</v>
      </c>
      <c r="E81" s="2059" t="s">
        <v>59</v>
      </c>
      <c r="F81" s="1580"/>
      <c r="G81" s="540">
        <v>-146</v>
      </c>
      <c r="H81" s="541">
        <v>-295</v>
      </c>
      <c r="I81" s="541">
        <v>-1599</v>
      </c>
      <c r="J81" s="541">
        <v>-2040</v>
      </c>
      <c r="K81" s="519"/>
      <c r="L81" s="519"/>
    </row>
    <row r="82" spans="1:12" ht="8.25" customHeight="1">
      <c r="A82" s="2047" t="s">
        <v>1193</v>
      </c>
      <c r="B82" s="2047" t="s">
        <v>59</v>
      </c>
      <c r="C82" s="2047" t="s">
        <v>59</v>
      </c>
      <c r="D82" s="2047" t="s">
        <v>59</v>
      </c>
      <c r="E82" s="2047" t="s">
        <v>59</v>
      </c>
      <c r="F82" s="1575"/>
      <c r="G82" s="520">
        <v>-14</v>
      </c>
      <c r="H82" s="1103">
        <v>-3</v>
      </c>
      <c r="I82" s="1103">
        <v>-3</v>
      </c>
      <c r="J82" s="1103">
        <v>-20</v>
      </c>
      <c r="K82" s="519"/>
      <c r="L82" s="519"/>
    </row>
    <row r="83" spans="1:12" ht="8.25" customHeight="1">
      <c r="A83" s="2047" t="s">
        <v>1192</v>
      </c>
      <c r="B83" s="2047" t="s">
        <v>59</v>
      </c>
      <c r="C83" s="2047" t="s">
        <v>59</v>
      </c>
      <c r="D83" s="2047" t="s">
        <v>59</v>
      </c>
      <c r="E83" s="2047" t="s">
        <v>59</v>
      </c>
      <c r="F83" s="1575"/>
      <c r="G83" s="520">
        <v>6</v>
      </c>
      <c r="H83" s="1103">
        <v>-73</v>
      </c>
      <c r="I83" s="1103" t="s">
        <v>1183</v>
      </c>
      <c r="J83" s="1103">
        <v>-67</v>
      </c>
      <c r="K83" s="519"/>
      <c r="L83" s="519"/>
    </row>
    <row r="84" spans="1:12" ht="8.25" customHeight="1">
      <c r="A84" s="2047" t="s">
        <v>1191</v>
      </c>
      <c r="B84" s="2047" t="s">
        <v>59</v>
      </c>
      <c r="C84" s="2047" t="s">
        <v>59</v>
      </c>
      <c r="D84" s="2047" t="s">
        <v>59</v>
      </c>
      <c r="E84" s="2047" t="s">
        <v>59</v>
      </c>
      <c r="F84" s="1575"/>
      <c r="G84" s="542">
        <v>1</v>
      </c>
      <c r="H84" s="1103" t="s">
        <v>1183</v>
      </c>
      <c r="I84" s="1103">
        <v>-19</v>
      </c>
      <c r="J84" s="1103">
        <v>-18</v>
      </c>
      <c r="K84" s="519"/>
      <c r="L84" s="519"/>
    </row>
    <row r="85" spans="1:12" ht="8.25" customHeight="1">
      <c r="A85" s="2047" t="s">
        <v>1190</v>
      </c>
      <c r="B85" s="2047" t="s">
        <v>59</v>
      </c>
      <c r="C85" s="2047" t="s">
        <v>59</v>
      </c>
      <c r="D85" s="2047" t="s">
        <v>59</v>
      </c>
      <c r="E85" s="2047" t="s">
        <v>59</v>
      </c>
      <c r="F85" s="1575"/>
      <c r="G85" s="520">
        <v>-11</v>
      </c>
      <c r="H85" s="1103">
        <v>41</v>
      </c>
      <c r="I85" s="1103" t="s">
        <v>1183</v>
      </c>
      <c r="J85" s="1103">
        <v>30</v>
      </c>
      <c r="K85" s="519"/>
      <c r="L85" s="519"/>
    </row>
    <row r="86" spans="1:12" ht="8.25" customHeight="1">
      <c r="A86" s="2047" t="s">
        <v>1189</v>
      </c>
      <c r="B86" s="2047" t="s">
        <v>59</v>
      </c>
      <c r="C86" s="2047" t="s">
        <v>59</v>
      </c>
      <c r="D86" s="2047" t="s">
        <v>59</v>
      </c>
      <c r="E86" s="2047" t="s">
        <v>59</v>
      </c>
      <c r="F86" s="1575"/>
      <c r="G86" s="542" t="s">
        <v>1183</v>
      </c>
      <c r="H86" s="1103">
        <v>9</v>
      </c>
      <c r="I86" s="1103">
        <v>-63</v>
      </c>
      <c r="J86" s="1103">
        <v>-54</v>
      </c>
      <c r="K86" s="519"/>
      <c r="L86" s="519"/>
    </row>
    <row r="87" spans="1:12" ht="8.25" customHeight="1">
      <c r="A87" s="2047" t="s">
        <v>1188</v>
      </c>
      <c r="B87" s="2047" t="s">
        <v>59</v>
      </c>
      <c r="C87" s="2047" t="s">
        <v>59</v>
      </c>
      <c r="D87" s="2047" t="s">
        <v>59</v>
      </c>
      <c r="E87" s="2047" t="s">
        <v>59</v>
      </c>
      <c r="F87" s="1575"/>
      <c r="G87" s="542">
        <v>-2</v>
      </c>
      <c r="H87" s="1103" t="s">
        <v>1183</v>
      </c>
      <c r="I87" s="1103">
        <v>17</v>
      </c>
      <c r="J87" s="1103">
        <v>15</v>
      </c>
      <c r="K87" s="519"/>
      <c r="L87" s="519"/>
    </row>
    <row r="88" spans="1:12" ht="8.25" customHeight="1">
      <c r="A88" s="2047" t="s">
        <v>1187</v>
      </c>
      <c r="B88" s="2047" t="s">
        <v>59</v>
      </c>
      <c r="C88" s="2047" t="s">
        <v>59</v>
      </c>
      <c r="D88" s="2047" t="s">
        <v>59</v>
      </c>
      <c r="E88" s="2047" t="s">
        <v>59</v>
      </c>
      <c r="F88" s="1575"/>
      <c r="G88" s="542" t="s">
        <v>1183</v>
      </c>
      <c r="H88" s="1103">
        <v>-11</v>
      </c>
      <c r="I88" s="1103">
        <v>17</v>
      </c>
      <c r="J88" s="1103">
        <v>6</v>
      </c>
      <c r="K88" s="519"/>
      <c r="L88" s="519"/>
    </row>
    <row r="89" spans="1:12" ht="8.25" customHeight="1">
      <c r="A89" s="2047" t="s">
        <v>1186</v>
      </c>
      <c r="B89" s="2047" t="s">
        <v>59</v>
      </c>
      <c r="C89" s="2047" t="s">
        <v>59</v>
      </c>
      <c r="D89" s="2047" t="s">
        <v>59</v>
      </c>
      <c r="E89" s="2047" t="s">
        <v>59</v>
      </c>
      <c r="F89" s="1575"/>
      <c r="G89" s="520">
        <v>14</v>
      </c>
      <c r="H89" s="1103">
        <v>8</v>
      </c>
      <c r="I89" s="1103">
        <v>-51</v>
      </c>
      <c r="J89" s="1103">
        <v>-29</v>
      </c>
      <c r="K89" s="519"/>
      <c r="L89" s="519"/>
    </row>
    <row r="90" spans="1:12" ht="8.25" customHeight="1">
      <c r="A90" s="2047" t="s">
        <v>1185</v>
      </c>
      <c r="B90" s="2047" t="s">
        <v>59</v>
      </c>
      <c r="C90" s="2047" t="s">
        <v>59</v>
      </c>
      <c r="D90" s="2047" t="s">
        <v>59</v>
      </c>
      <c r="E90" s="2047" t="s">
        <v>59</v>
      </c>
      <c r="F90" s="1575"/>
      <c r="G90" s="520">
        <v>20</v>
      </c>
      <c r="H90" s="1103">
        <v>18</v>
      </c>
      <c r="I90" s="1103">
        <v>36</v>
      </c>
      <c r="J90" s="1103">
        <v>74</v>
      </c>
      <c r="K90" s="519"/>
      <c r="L90" s="519"/>
    </row>
    <row r="91" spans="1:12" ht="8.25" customHeight="1">
      <c r="A91" s="2047" t="s">
        <v>1184</v>
      </c>
      <c r="B91" s="2047" t="s">
        <v>59</v>
      </c>
      <c r="C91" s="2047" t="s">
        <v>59</v>
      </c>
      <c r="D91" s="2047" t="s">
        <v>59</v>
      </c>
      <c r="E91" s="2047" t="s">
        <v>59</v>
      </c>
      <c r="F91" s="1575"/>
      <c r="G91" s="542" t="s">
        <v>1183</v>
      </c>
      <c r="H91" s="1103" t="s">
        <v>1183</v>
      </c>
      <c r="I91" s="1103">
        <v>169</v>
      </c>
      <c r="J91" s="1103">
        <v>169</v>
      </c>
      <c r="K91" s="519"/>
      <c r="L91" s="519"/>
    </row>
    <row r="92" spans="1:12" ht="8.25" customHeight="1">
      <c r="A92" s="2047" t="s">
        <v>1182</v>
      </c>
      <c r="B92" s="2047" t="s">
        <v>59</v>
      </c>
      <c r="C92" s="1575"/>
      <c r="D92" s="1575"/>
      <c r="E92" s="1575"/>
      <c r="F92" s="1575"/>
      <c r="G92" s="520">
        <v>-5</v>
      </c>
      <c r="H92" s="1103">
        <v>-5</v>
      </c>
      <c r="I92" s="1103">
        <v>-28</v>
      </c>
      <c r="J92" s="1103">
        <v>-38</v>
      </c>
      <c r="K92" s="519"/>
      <c r="L92" s="519"/>
    </row>
    <row r="93" spans="1:12" ht="8.25" customHeight="1">
      <c r="A93" s="2047" t="s">
        <v>1181</v>
      </c>
      <c r="B93" s="2047" t="s">
        <v>59</v>
      </c>
      <c r="C93" s="2047" t="s">
        <v>59</v>
      </c>
      <c r="D93" s="2047" t="s">
        <v>59</v>
      </c>
      <c r="E93" s="2047" t="s">
        <v>59</v>
      </c>
      <c r="F93" s="1575"/>
      <c r="G93" s="542" t="s">
        <v>1180</v>
      </c>
      <c r="H93" s="1103" t="s">
        <v>1180</v>
      </c>
      <c r="I93" s="1103">
        <v>-2</v>
      </c>
      <c r="J93" s="1103">
        <v>-2</v>
      </c>
      <c r="K93" s="519"/>
      <c r="L93" s="519"/>
    </row>
    <row r="94" spans="1:12" ht="8.25" customHeight="1">
      <c r="A94" s="2050" t="s">
        <v>1432</v>
      </c>
      <c r="B94" s="2051" t="s">
        <v>59</v>
      </c>
      <c r="C94" s="2051" t="s">
        <v>59</v>
      </c>
      <c r="D94" s="2051" t="s">
        <v>59</v>
      </c>
      <c r="E94" s="2051" t="s">
        <v>59</v>
      </c>
      <c r="F94" s="1579"/>
      <c r="G94" s="528">
        <v>-137</v>
      </c>
      <c r="H94" s="528">
        <v>-311</v>
      </c>
      <c r="I94" s="528">
        <v>-1526</v>
      </c>
      <c r="J94" s="528">
        <v>-1974</v>
      </c>
      <c r="K94" s="519"/>
      <c r="L94" s="519"/>
    </row>
    <row r="95" spans="1:12" ht="8.25" customHeight="1">
      <c r="A95" s="536"/>
      <c r="B95" s="536"/>
      <c r="C95" s="536"/>
      <c r="D95" s="536"/>
      <c r="E95" s="536"/>
      <c r="F95" s="543"/>
      <c r="G95" s="543"/>
      <c r="H95" s="543"/>
      <c r="I95" s="543"/>
      <c r="J95" s="1584"/>
      <c r="K95" s="519"/>
    </row>
    <row r="96" spans="1:12" ht="6" customHeight="1">
      <c r="A96" s="546"/>
      <c r="B96" s="546"/>
      <c r="C96" s="546"/>
      <c r="D96" s="547"/>
      <c r="E96" s="546"/>
      <c r="F96" s="547"/>
      <c r="G96" s="1107"/>
      <c r="H96" s="1107"/>
      <c r="I96" s="1107"/>
      <c r="J96" s="1584"/>
      <c r="K96" s="519"/>
    </row>
    <row r="97" spans="1:12">
      <c r="A97" s="2052" t="s">
        <v>995</v>
      </c>
      <c r="B97" s="2052" t="s">
        <v>59</v>
      </c>
      <c r="C97" s="546"/>
      <c r="D97" s="546"/>
      <c r="E97" s="520"/>
      <c r="F97" s="520"/>
      <c r="G97" s="520"/>
      <c r="H97" s="1106" t="s">
        <v>1431</v>
      </c>
      <c r="I97" s="1106" t="s">
        <v>997</v>
      </c>
      <c r="J97" s="1106" t="s">
        <v>1431</v>
      </c>
      <c r="K97" s="519"/>
      <c r="L97" s="519"/>
    </row>
    <row r="98" spans="1:12" ht="9" customHeight="1">
      <c r="A98" s="544"/>
      <c r="B98" s="544"/>
      <c r="C98" s="544"/>
      <c r="D98" s="544"/>
      <c r="E98" s="544"/>
      <c r="F98" s="544"/>
      <c r="G98" s="544"/>
      <c r="H98" s="548">
        <v>2020</v>
      </c>
      <c r="I98" s="548">
        <v>2019</v>
      </c>
      <c r="J98" s="548">
        <v>2019</v>
      </c>
      <c r="K98" s="519"/>
      <c r="L98" s="519"/>
    </row>
    <row r="99" spans="1:12" ht="9" customHeight="1">
      <c r="A99" s="2054" t="s">
        <v>1017</v>
      </c>
      <c r="B99" s="2054" t="s">
        <v>59</v>
      </c>
      <c r="C99" s="2054" t="s">
        <v>59</v>
      </c>
      <c r="D99" s="2054" t="s">
        <v>59</v>
      </c>
      <c r="E99" s="2054" t="s">
        <v>59</v>
      </c>
      <c r="F99" s="1580"/>
      <c r="G99" s="1580"/>
      <c r="H99" s="549">
        <v>174</v>
      </c>
      <c r="I99" s="549">
        <v>178</v>
      </c>
      <c r="J99" s="549">
        <v>177</v>
      </c>
      <c r="K99" s="519"/>
      <c r="L99" s="519"/>
    </row>
    <row r="100" spans="1:12" ht="9.75" customHeight="1">
      <c r="A100" s="2047" t="s">
        <v>1018</v>
      </c>
      <c r="B100" s="2047" t="s">
        <v>59</v>
      </c>
      <c r="C100" s="2047" t="s">
        <v>59</v>
      </c>
      <c r="D100" s="2047" t="s">
        <v>59</v>
      </c>
      <c r="E100" s="2047" t="s">
        <v>59</v>
      </c>
      <c r="F100" s="1105"/>
      <c r="G100" s="1105"/>
      <c r="H100" s="1103">
        <v>99</v>
      </c>
      <c r="I100" s="1103">
        <v>113</v>
      </c>
      <c r="J100" s="1103">
        <v>117</v>
      </c>
      <c r="K100" s="519"/>
      <c r="L100" s="519"/>
    </row>
    <row r="101" spans="1:12" ht="9.75" customHeight="1">
      <c r="A101" s="2055" t="s">
        <v>1019</v>
      </c>
      <c r="B101" s="2055" t="s">
        <v>59</v>
      </c>
      <c r="C101" s="2055" t="s">
        <v>59</v>
      </c>
      <c r="D101" s="2055" t="s">
        <v>59</v>
      </c>
      <c r="E101" s="2055" t="s">
        <v>59</v>
      </c>
      <c r="F101" s="550"/>
      <c r="G101" s="550"/>
      <c r="H101" s="1104">
        <v>106</v>
      </c>
      <c r="I101" s="1104">
        <v>84</v>
      </c>
      <c r="J101" s="1104">
        <v>78</v>
      </c>
      <c r="K101" s="519"/>
      <c r="L101" s="519"/>
    </row>
    <row r="102" spans="1:12" ht="9.75" customHeight="1">
      <c r="A102" s="2053" t="s">
        <v>1020</v>
      </c>
      <c r="B102" s="2053" t="s">
        <v>59</v>
      </c>
      <c r="C102" s="2053" t="s">
        <v>59</v>
      </c>
      <c r="D102" s="2053" t="s">
        <v>59</v>
      </c>
      <c r="E102" s="2053" t="s">
        <v>59</v>
      </c>
      <c r="F102" s="1581"/>
      <c r="G102" s="1581"/>
      <c r="H102" s="1103">
        <v>43</v>
      </c>
      <c r="I102" s="1103">
        <v>37</v>
      </c>
      <c r="J102" s="1103">
        <v>34</v>
      </c>
      <c r="K102" s="519"/>
      <c r="L102" s="519"/>
    </row>
    <row r="103" spans="1:12" ht="9.75" customHeight="1">
      <c r="A103" s="2048" t="s">
        <v>1021</v>
      </c>
      <c r="B103" s="2048" t="s">
        <v>59</v>
      </c>
      <c r="C103" s="2048" t="s">
        <v>59</v>
      </c>
      <c r="D103" s="2048" t="s">
        <v>59</v>
      </c>
      <c r="E103" s="2048" t="s">
        <v>59</v>
      </c>
      <c r="F103" s="551"/>
      <c r="G103" s="551"/>
      <c r="H103" s="552">
        <v>32</v>
      </c>
      <c r="I103" s="552">
        <v>20</v>
      </c>
      <c r="J103" s="552">
        <v>18</v>
      </c>
      <c r="K103" s="519"/>
      <c r="L103" s="519"/>
    </row>
    <row r="104" spans="1:12" ht="9.75" customHeight="1">
      <c r="A104" s="2049" t="s">
        <v>1022</v>
      </c>
      <c r="B104" s="2049" t="s">
        <v>59</v>
      </c>
      <c r="C104" s="2049" t="s">
        <v>59</v>
      </c>
      <c r="D104" s="2049" t="s">
        <v>59</v>
      </c>
      <c r="E104" s="2049" t="s">
        <v>59</v>
      </c>
      <c r="F104" s="2049" t="s">
        <v>59</v>
      </c>
      <c r="G104" s="2049" t="s">
        <v>59</v>
      </c>
      <c r="H104" s="2049" t="s">
        <v>59</v>
      </c>
      <c r="I104" s="2049" t="s">
        <v>59</v>
      </c>
      <c r="J104" s="519"/>
      <c r="K104" s="519"/>
    </row>
    <row r="105" spans="1:12" ht="12.75" customHeight="1">
      <c r="A105" s="2081" t="s">
        <v>1469</v>
      </c>
      <c r="B105" s="2081" t="s">
        <v>59</v>
      </c>
      <c r="C105" s="2081" t="s">
        <v>59</v>
      </c>
      <c r="D105" s="2081" t="s">
        <v>59</v>
      </c>
      <c r="E105" s="2081" t="s">
        <v>59</v>
      </c>
      <c r="F105" s="2081" t="s">
        <v>59</v>
      </c>
      <c r="G105" s="2081" t="s">
        <v>59</v>
      </c>
      <c r="H105" s="2081" t="s">
        <v>59</v>
      </c>
      <c r="I105" s="2081" t="s">
        <v>59</v>
      </c>
      <c r="J105" s="2081" t="s">
        <v>59</v>
      </c>
    </row>
    <row r="106" spans="1:12" ht="4.5" customHeight="1">
      <c r="A106" s="1592"/>
      <c r="B106" s="1592"/>
      <c r="C106" s="1592"/>
      <c r="D106" s="1592"/>
      <c r="E106" s="1592"/>
      <c r="F106" s="1592"/>
      <c r="G106" s="1592"/>
      <c r="H106" s="1592"/>
      <c r="I106" s="1592"/>
      <c r="J106" s="1592"/>
    </row>
    <row r="107" spans="1:12" ht="181.2" customHeight="1">
      <c r="A107" s="2082" t="s">
        <v>1624</v>
      </c>
      <c r="B107" s="2082" t="s">
        <v>59</v>
      </c>
      <c r="C107" s="2082" t="s">
        <v>59</v>
      </c>
      <c r="D107" s="2082" t="s">
        <v>59</v>
      </c>
      <c r="E107" s="2082" t="s">
        <v>59</v>
      </c>
      <c r="F107" s="2082" t="s">
        <v>59</v>
      </c>
      <c r="G107" s="2082" t="s">
        <v>59</v>
      </c>
      <c r="H107" s="2082" t="s">
        <v>59</v>
      </c>
      <c r="I107" s="2082" t="s">
        <v>59</v>
      </c>
      <c r="J107" s="2082" t="s">
        <v>59</v>
      </c>
    </row>
    <row r="108" spans="1:12" ht="9" customHeight="1">
      <c r="A108" s="547"/>
      <c r="B108" s="547"/>
      <c r="C108" s="1118"/>
      <c r="D108" s="1118"/>
      <c r="E108" s="1118"/>
      <c r="F108" s="1118"/>
      <c r="G108" s="1118"/>
      <c r="H108" s="2083"/>
      <c r="I108" s="2083" t="s">
        <v>59</v>
      </c>
      <c r="J108" s="2083" t="s">
        <v>59</v>
      </c>
    </row>
    <row r="109" spans="1:12" ht="3" customHeight="1">
      <c r="A109" s="2057"/>
      <c r="B109" s="2057" t="s">
        <v>59</v>
      </c>
      <c r="C109" s="2057" t="s">
        <v>59</v>
      </c>
      <c r="D109" s="2057" t="s">
        <v>59</v>
      </c>
      <c r="E109" s="2057" t="s">
        <v>59</v>
      </c>
      <c r="F109" s="2057" t="s">
        <v>59</v>
      </c>
      <c r="G109" s="520"/>
      <c r="H109" s="1115"/>
      <c r="I109" s="1114"/>
      <c r="J109" s="1115"/>
    </row>
    <row r="110" spans="1:12" ht="11.4" customHeight="1">
      <c r="A110" s="2057" t="s">
        <v>1413</v>
      </c>
      <c r="B110" s="2057" t="s">
        <v>59</v>
      </c>
      <c r="C110" s="2057" t="s">
        <v>59</v>
      </c>
      <c r="D110" s="2057" t="s">
        <v>59</v>
      </c>
      <c r="E110" s="2057" t="s">
        <v>59</v>
      </c>
      <c r="F110" s="2057" t="s">
        <v>59</v>
      </c>
      <c r="G110" s="2057" t="s">
        <v>59</v>
      </c>
      <c r="H110" s="2057" t="s">
        <v>59</v>
      </c>
      <c r="I110" s="2057" t="s">
        <v>59</v>
      </c>
      <c r="J110" s="2057" t="s">
        <v>59</v>
      </c>
    </row>
    <row r="111" spans="1:12" ht="39.75" customHeight="1">
      <c r="A111" s="2077" t="s">
        <v>1620</v>
      </c>
      <c r="B111" s="2078" t="s">
        <v>59</v>
      </c>
      <c r="C111" s="2078" t="s">
        <v>59</v>
      </c>
      <c r="D111" s="2078" t="s">
        <v>59</v>
      </c>
      <c r="E111" s="2078" t="s">
        <v>59</v>
      </c>
      <c r="F111" s="2078" t="s">
        <v>59</v>
      </c>
      <c r="G111" s="2078" t="s">
        <v>59</v>
      </c>
      <c r="H111" s="2078" t="s">
        <v>59</v>
      </c>
      <c r="I111" s="2078" t="s">
        <v>59</v>
      </c>
      <c r="J111" s="2078" t="s">
        <v>59</v>
      </c>
    </row>
    <row r="112" spans="1:12" ht="5.25" customHeight="1">
      <c r="A112" s="2079"/>
      <c r="B112" s="2079" t="s">
        <v>59</v>
      </c>
      <c r="C112" s="2079" t="s">
        <v>59</v>
      </c>
      <c r="D112" s="2079" t="s">
        <v>59</v>
      </c>
      <c r="E112" s="2079" t="s">
        <v>59</v>
      </c>
      <c r="F112" s="2079" t="s">
        <v>59</v>
      </c>
      <c r="G112" s="2079" t="s">
        <v>59</v>
      </c>
      <c r="H112" s="2079" t="s">
        <v>59</v>
      </c>
      <c r="I112" s="2079" t="s">
        <v>59</v>
      </c>
      <c r="J112" s="2079" t="s">
        <v>59</v>
      </c>
    </row>
    <row r="113" spans="1:10" ht="9" customHeight="1">
      <c r="A113" s="520"/>
      <c r="B113" s="520"/>
      <c r="C113" s="2060" t="s">
        <v>1435</v>
      </c>
      <c r="D113" s="2060" t="s">
        <v>59</v>
      </c>
      <c r="E113" s="2060" t="s">
        <v>59</v>
      </c>
      <c r="F113" s="2060" t="s">
        <v>59</v>
      </c>
      <c r="G113" s="2060" t="s">
        <v>1490</v>
      </c>
      <c r="H113" s="2060" t="s">
        <v>59</v>
      </c>
      <c r="I113" s="2060" t="s">
        <v>59</v>
      </c>
      <c r="J113" s="2060" t="s">
        <v>59</v>
      </c>
    </row>
    <row r="114" spans="1:10" ht="18.75" customHeight="1">
      <c r="A114" s="522"/>
      <c r="B114" s="522"/>
      <c r="C114" s="2080" t="s">
        <v>1491</v>
      </c>
      <c r="D114" s="2080" t="s">
        <v>59</v>
      </c>
      <c r="E114" s="2080" t="s">
        <v>1492</v>
      </c>
      <c r="F114" s="2080" t="s">
        <v>59</v>
      </c>
      <c r="G114" s="2080" t="s">
        <v>1491</v>
      </c>
      <c r="H114" s="2080" t="s">
        <v>59</v>
      </c>
      <c r="I114" s="2080" t="s">
        <v>1493</v>
      </c>
      <c r="J114" s="2080" t="s">
        <v>59</v>
      </c>
    </row>
    <row r="115" spans="1:10" ht="10.5" customHeight="1">
      <c r="A115" s="1586" t="s">
        <v>725</v>
      </c>
      <c r="B115" s="1586"/>
      <c r="C115" s="1586"/>
      <c r="D115" s="1586"/>
      <c r="E115" s="1586"/>
      <c r="F115" s="1586"/>
      <c r="G115" s="1586"/>
      <c r="H115" s="1585"/>
      <c r="I115" s="1585"/>
      <c r="J115" s="1585"/>
    </row>
    <row r="116" spans="1:10" ht="10.199999999999999" customHeight="1">
      <c r="A116" s="2061" t="s">
        <v>1494</v>
      </c>
      <c r="B116" s="2087" t="s">
        <v>59</v>
      </c>
      <c r="C116" s="1631"/>
      <c r="D116" s="525">
        <v>556</v>
      </c>
      <c r="E116" s="1631"/>
      <c r="F116" s="525">
        <v>717</v>
      </c>
      <c r="G116" s="525"/>
      <c r="H116" s="525">
        <v>412</v>
      </c>
      <c r="I116" s="525"/>
      <c r="J116" s="525">
        <v>566</v>
      </c>
    </row>
    <row r="117" spans="1:10" ht="10.199999999999999" customHeight="1">
      <c r="A117" s="2047" t="s">
        <v>1495</v>
      </c>
      <c r="B117" s="2088" t="s">
        <v>59</v>
      </c>
      <c r="C117" s="1630"/>
      <c r="D117" s="1103">
        <v>1328</v>
      </c>
      <c r="E117" s="1630"/>
      <c r="F117" s="1103">
        <v>1501</v>
      </c>
      <c r="G117" s="1103"/>
      <c r="H117" s="1103">
        <v>1038</v>
      </c>
      <c r="I117" s="1103"/>
      <c r="J117" s="1103">
        <v>1184</v>
      </c>
    </row>
    <row r="118" spans="1:10" ht="10.199999999999999" customHeight="1">
      <c r="A118" s="2047" t="s">
        <v>1496</v>
      </c>
      <c r="B118" s="2088" t="s">
        <v>59</v>
      </c>
      <c r="C118" s="1630"/>
      <c r="D118" s="1103">
        <v>1060</v>
      </c>
      <c r="E118" s="1630"/>
      <c r="F118" s="1103">
        <v>1153</v>
      </c>
      <c r="G118" s="1103"/>
      <c r="H118" s="1103">
        <v>868</v>
      </c>
      <c r="I118" s="1103"/>
      <c r="J118" s="1103">
        <v>945</v>
      </c>
    </row>
    <row r="119" spans="1:10" ht="10.199999999999999" customHeight="1">
      <c r="A119" s="2047" t="s">
        <v>255</v>
      </c>
      <c r="B119" s="2088" t="s">
        <v>59</v>
      </c>
      <c r="C119" s="1630"/>
      <c r="D119" s="1103">
        <v>9</v>
      </c>
      <c r="E119" s="1630"/>
      <c r="F119" s="1103">
        <v>21</v>
      </c>
      <c r="G119" s="1103"/>
      <c r="H119" s="1103">
        <v>10</v>
      </c>
      <c r="I119" s="1103"/>
      <c r="J119" s="1103">
        <v>20</v>
      </c>
    </row>
    <row r="120" spans="1:10" ht="12.6" customHeight="1">
      <c r="A120" s="2051" t="s">
        <v>1497</v>
      </c>
      <c r="B120" s="2089" t="s">
        <v>59</v>
      </c>
      <c r="C120" s="1917"/>
      <c r="D120" s="529">
        <v>2953</v>
      </c>
      <c r="E120" s="1917"/>
      <c r="F120" s="529">
        <v>3392</v>
      </c>
      <c r="G120" s="529"/>
      <c r="H120" s="529">
        <v>2328</v>
      </c>
      <c r="I120" s="529"/>
      <c r="J120" s="529">
        <v>2715</v>
      </c>
    </row>
    <row r="121" spans="1:10" ht="8.25" customHeight="1">
      <c r="A121" s="533"/>
      <c r="B121" s="533"/>
      <c r="C121" s="534"/>
      <c r="D121" s="534"/>
      <c r="E121" s="534"/>
      <c r="F121" s="534"/>
      <c r="G121" s="534"/>
      <c r="H121" s="535"/>
      <c r="I121" s="535"/>
      <c r="J121" s="535"/>
    </row>
    <row r="122" spans="1:10" ht="13.5" customHeight="1">
      <c r="A122" s="964"/>
      <c r="B122" s="964"/>
      <c r="C122" s="975"/>
      <c r="D122" s="975"/>
      <c r="E122" s="975"/>
      <c r="F122" s="975"/>
      <c r="G122" s="975"/>
      <c r="H122" s="1741"/>
      <c r="I122" s="1741"/>
      <c r="J122" s="1741"/>
    </row>
    <row r="123" spans="1:10" ht="18" customHeight="1">
      <c r="A123" s="2084" t="s">
        <v>1414</v>
      </c>
      <c r="B123" s="2084" t="s">
        <v>59</v>
      </c>
      <c r="C123" s="2084" t="s">
        <v>59</v>
      </c>
      <c r="D123" s="2084" t="s">
        <v>59</v>
      </c>
      <c r="E123" s="2084" t="s">
        <v>59</v>
      </c>
      <c r="F123" s="2084" t="s">
        <v>59</v>
      </c>
      <c r="G123" s="2084" t="s">
        <v>59</v>
      </c>
      <c r="H123" s="2084" t="s">
        <v>59</v>
      </c>
      <c r="I123" s="2084" t="s">
        <v>59</v>
      </c>
      <c r="J123" s="2084" t="s">
        <v>59</v>
      </c>
    </row>
    <row r="124" spans="1:10" ht="75.75" customHeight="1">
      <c r="A124" s="2085" t="s">
        <v>1498</v>
      </c>
      <c r="B124" s="2085" t="s">
        <v>59</v>
      </c>
      <c r="C124" s="2085" t="s">
        <v>59</v>
      </c>
      <c r="D124" s="2085" t="s">
        <v>59</v>
      </c>
      <c r="E124" s="2085" t="s">
        <v>59</v>
      </c>
      <c r="F124" s="2085" t="s">
        <v>59</v>
      </c>
      <c r="G124" s="2085" t="s">
        <v>59</v>
      </c>
      <c r="H124" s="2085" t="s">
        <v>59</v>
      </c>
      <c r="I124" s="2085" t="s">
        <v>59</v>
      </c>
      <c r="J124" s="2085" t="s">
        <v>59</v>
      </c>
    </row>
    <row r="125" spans="1:10" ht="84" customHeight="1">
      <c r="A125" s="2082" t="s">
        <v>1499</v>
      </c>
      <c r="B125" s="2082" t="s">
        <v>59</v>
      </c>
      <c r="C125" s="2082" t="s">
        <v>59</v>
      </c>
      <c r="D125" s="2082" t="s">
        <v>59</v>
      </c>
      <c r="E125" s="2082" t="s">
        <v>59</v>
      </c>
      <c r="F125" s="2082" t="s">
        <v>59</v>
      </c>
      <c r="G125" s="2082" t="s">
        <v>59</v>
      </c>
      <c r="H125" s="2082" t="s">
        <v>59</v>
      </c>
      <c r="I125" s="2082" t="s">
        <v>59</v>
      </c>
      <c r="J125" s="2082" t="s">
        <v>59</v>
      </c>
    </row>
    <row r="126" spans="1:10" ht="145.19999999999999" customHeight="1">
      <c r="A126" s="2082" t="s">
        <v>1621</v>
      </c>
      <c r="B126" s="2082" t="s">
        <v>59</v>
      </c>
      <c r="C126" s="2082" t="s">
        <v>59</v>
      </c>
      <c r="D126" s="2082" t="s">
        <v>59</v>
      </c>
      <c r="E126" s="2082" t="s">
        <v>59</v>
      </c>
      <c r="F126" s="2082" t="s">
        <v>59</v>
      </c>
      <c r="G126" s="2082" t="s">
        <v>59</v>
      </c>
      <c r="H126" s="2082" t="s">
        <v>59</v>
      </c>
      <c r="I126" s="2082" t="s">
        <v>59</v>
      </c>
      <c r="J126" s="2082" t="s">
        <v>59</v>
      </c>
    </row>
    <row r="127" spans="1:10" ht="95.25" customHeight="1">
      <c r="A127" s="2086" t="s">
        <v>1436</v>
      </c>
      <c r="B127" s="2082" t="s">
        <v>59</v>
      </c>
      <c r="C127" s="2082" t="s">
        <v>59</v>
      </c>
      <c r="D127" s="2082" t="s">
        <v>59</v>
      </c>
      <c r="E127" s="2082" t="s">
        <v>59</v>
      </c>
      <c r="F127" s="2082" t="s">
        <v>59</v>
      </c>
      <c r="G127" s="2082" t="s">
        <v>59</v>
      </c>
      <c r="H127" s="2082" t="s">
        <v>59</v>
      </c>
      <c r="I127" s="2082" t="s">
        <v>59</v>
      </c>
      <c r="J127" s="2082" t="s">
        <v>59</v>
      </c>
    </row>
    <row r="140" spans="1:13" ht="7.5" customHeight="1">
      <c r="A140" s="1592"/>
      <c r="B140" s="1592"/>
      <c r="C140" s="1592"/>
      <c r="D140" s="1583"/>
      <c r="E140" s="1583"/>
      <c r="F140" s="1583"/>
      <c r="G140" s="1583"/>
      <c r="H140" s="1583"/>
      <c r="I140" s="1583"/>
      <c r="J140" s="1583"/>
      <c r="K140" s="1583"/>
      <c r="L140" s="1583"/>
      <c r="M140" s="1583"/>
    </row>
    <row r="141" spans="1:13" ht="12.75" customHeight="1">
      <c r="A141" s="2081" t="s">
        <v>1470</v>
      </c>
      <c r="B141" s="2081" t="s">
        <v>59</v>
      </c>
      <c r="C141" s="2081" t="s">
        <v>59</v>
      </c>
      <c r="D141" s="1111"/>
      <c r="E141" s="1111"/>
      <c r="F141" s="1111"/>
      <c r="G141" s="1111"/>
      <c r="H141" s="1111"/>
      <c r="I141" s="1111"/>
      <c r="J141" s="1111"/>
      <c r="K141" s="1111"/>
      <c r="L141" s="1111"/>
      <c r="M141" s="1111"/>
    </row>
    <row r="142" spans="1:13" ht="9" customHeight="1">
      <c r="A142" s="547"/>
      <c r="B142" s="547"/>
      <c r="C142" s="1118"/>
      <c r="D142" s="1118"/>
      <c r="E142" s="1118"/>
      <c r="F142" s="1118"/>
      <c r="G142" s="1118"/>
      <c r="H142" s="1118"/>
      <c r="I142" s="1118"/>
      <c r="J142" s="520"/>
      <c r="K142" s="542" t="s">
        <v>1500</v>
      </c>
      <c r="L142" s="520"/>
      <c r="M142" s="520"/>
    </row>
    <row r="143" spans="1:13" ht="9" customHeight="1">
      <c r="A143" s="1930" t="s">
        <v>1435</v>
      </c>
      <c r="B143" s="1742"/>
      <c r="C143" s="521"/>
      <c r="D143" s="521"/>
      <c r="E143" s="521"/>
      <c r="F143" s="521"/>
      <c r="G143" s="542" t="s">
        <v>1501</v>
      </c>
      <c r="H143" s="542"/>
      <c r="I143" s="542"/>
      <c r="J143" s="542" t="s">
        <v>1502</v>
      </c>
      <c r="K143" s="542" t="s">
        <v>1503</v>
      </c>
      <c r="L143" s="542" t="s">
        <v>1504</v>
      </c>
      <c r="M143" s="542" t="s">
        <v>1505</v>
      </c>
    </row>
    <row r="144" spans="1:13" ht="9" customHeight="1">
      <c r="A144" s="520"/>
      <c r="B144" s="520"/>
      <c r="C144" s="521"/>
      <c r="D144" s="521"/>
      <c r="E144" s="521"/>
      <c r="F144" s="521"/>
      <c r="G144" s="542" t="s">
        <v>1506</v>
      </c>
      <c r="H144" s="1931" t="s">
        <v>1507</v>
      </c>
      <c r="J144" s="542" t="s">
        <v>1508</v>
      </c>
      <c r="K144" s="542" t="s">
        <v>1509</v>
      </c>
      <c r="L144" s="542" t="s">
        <v>1508</v>
      </c>
      <c r="M144" s="542" t="s">
        <v>1508</v>
      </c>
    </row>
    <row r="145" spans="1:13" ht="10.5" customHeight="1">
      <c r="A145" s="544" t="s">
        <v>1510</v>
      </c>
      <c r="B145" s="1743"/>
      <c r="C145" s="522"/>
      <c r="D145" s="522">
        <v>2020</v>
      </c>
      <c r="E145" s="522">
        <v>2021</v>
      </c>
      <c r="F145" s="522">
        <v>2022</v>
      </c>
      <c r="G145" s="1744" t="s">
        <v>248</v>
      </c>
      <c r="H145" s="1743" t="s">
        <v>1511</v>
      </c>
      <c r="J145" s="1744" t="s">
        <v>248</v>
      </c>
      <c r="K145" s="1744" t="s">
        <v>248</v>
      </c>
      <c r="L145" s="1744" t="s">
        <v>248</v>
      </c>
      <c r="M145" s="1744" t="s">
        <v>248</v>
      </c>
    </row>
    <row r="146" spans="1:13" ht="12" customHeight="1">
      <c r="A146" s="1745"/>
      <c r="B146" s="1746"/>
      <c r="C146" s="533" t="s">
        <v>1512</v>
      </c>
      <c r="D146" s="1747">
        <v>-3.0907424243562742</v>
      </c>
      <c r="E146" s="1747">
        <v>5.0871275997751653</v>
      </c>
      <c r="F146" s="1747">
        <v>2.2668793979581547</v>
      </c>
      <c r="G146" s="1748">
        <v>255</v>
      </c>
      <c r="H146" s="1949" t="s">
        <v>1411</v>
      </c>
      <c r="I146" s="533"/>
      <c r="J146" s="1748"/>
      <c r="K146" s="1748"/>
      <c r="L146" s="1748"/>
      <c r="M146" s="1748"/>
    </row>
    <row r="147" spans="1:13" ht="12" customHeight="1">
      <c r="A147" s="2079" t="s">
        <v>1513</v>
      </c>
      <c r="B147" s="2079" t="s">
        <v>59</v>
      </c>
      <c r="C147" s="964" t="s">
        <v>1514</v>
      </c>
      <c r="D147" s="1749">
        <v>5.0749999999999993</v>
      </c>
      <c r="E147" s="1749">
        <v>4.3374999999999995</v>
      </c>
      <c r="F147" s="1749">
        <v>3.9750000000000001</v>
      </c>
      <c r="G147" s="1750"/>
      <c r="H147" s="964"/>
      <c r="I147" s="964"/>
      <c r="J147" s="1750"/>
      <c r="K147" s="1750"/>
      <c r="L147" s="1750"/>
      <c r="M147" s="1750"/>
    </row>
    <row r="148" spans="1:13" ht="12" customHeight="1">
      <c r="A148" s="964"/>
      <c r="B148" s="964"/>
      <c r="C148" s="1751" t="s">
        <v>1515</v>
      </c>
      <c r="D148" s="1749">
        <v>-3.5355046210871932</v>
      </c>
      <c r="E148" s="1749">
        <v>4.9895813187760485</v>
      </c>
      <c r="F148" s="1749">
        <v>2.903570587306592</v>
      </c>
      <c r="G148" s="1750"/>
      <c r="H148" s="964"/>
      <c r="I148" s="964"/>
      <c r="J148" s="1750"/>
      <c r="K148" s="1750"/>
      <c r="L148" s="1750"/>
      <c r="M148" s="1750"/>
    </row>
    <row r="149" spans="1:13" ht="12" customHeight="1">
      <c r="A149" s="1752"/>
      <c r="B149" s="1752"/>
      <c r="C149" s="1752" t="s">
        <v>1516</v>
      </c>
      <c r="D149" s="1753">
        <v>-1.9511086194047844</v>
      </c>
      <c r="E149" s="1753">
        <v>1.4790494685663624</v>
      </c>
      <c r="F149" s="1753">
        <v>2.4690297620491908</v>
      </c>
      <c r="G149" s="1754"/>
      <c r="H149" s="1752"/>
      <c r="I149" s="1752"/>
      <c r="J149" s="1754"/>
      <c r="K149" s="1754"/>
      <c r="L149" s="1754"/>
      <c r="M149" s="1754"/>
    </row>
    <row r="150" spans="1:13" ht="12" customHeight="1">
      <c r="A150" s="533"/>
      <c r="B150" s="533"/>
      <c r="C150" s="533" t="s">
        <v>1512</v>
      </c>
      <c r="D150" s="1747">
        <v>-5.0183098406353599</v>
      </c>
      <c r="E150" s="1747">
        <v>3.8298702957237918</v>
      </c>
      <c r="F150" s="1747">
        <v>3.2884599267829495</v>
      </c>
      <c r="G150" s="1748">
        <v>272.72489762444496</v>
      </c>
      <c r="H150" s="1949" t="s">
        <v>1412</v>
      </c>
      <c r="I150" s="533"/>
      <c r="J150" s="1748">
        <v>277</v>
      </c>
      <c r="K150" s="1748">
        <v>184</v>
      </c>
      <c r="L150" s="1748">
        <v>420</v>
      </c>
      <c r="M150" s="1748">
        <v>881</v>
      </c>
    </row>
    <row r="151" spans="1:13" ht="12" customHeight="1">
      <c r="A151" s="2091" t="s">
        <v>1517</v>
      </c>
      <c r="B151" s="2091" t="s">
        <v>59</v>
      </c>
      <c r="C151" s="964" t="s">
        <v>1514</v>
      </c>
      <c r="D151" s="1749">
        <v>5.85</v>
      </c>
      <c r="E151" s="1749">
        <v>5.6</v>
      </c>
      <c r="F151" s="1749">
        <v>4.9000000000000004</v>
      </c>
      <c r="G151" s="1750"/>
      <c r="H151" s="964"/>
      <c r="I151" s="964"/>
      <c r="J151" s="1750"/>
      <c r="K151" s="1750"/>
      <c r="L151" s="1750"/>
      <c r="M151" s="1750"/>
    </row>
    <row r="152" spans="1:13" ht="12" customHeight="1">
      <c r="A152" s="964"/>
      <c r="B152" s="964"/>
      <c r="C152" s="977" t="s">
        <v>1515</v>
      </c>
      <c r="D152" s="1749">
        <v>-4.0560129304619714</v>
      </c>
      <c r="E152" s="1749">
        <v>3.1909066242646444</v>
      </c>
      <c r="F152" s="1749">
        <v>1.2971706631657254</v>
      </c>
      <c r="G152" s="1750"/>
      <c r="H152" s="964"/>
      <c r="I152" s="964"/>
      <c r="J152" s="1750"/>
      <c r="K152" s="1750"/>
      <c r="L152" s="1750"/>
      <c r="M152" s="1750"/>
    </row>
    <row r="153" spans="1:13" ht="12" customHeight="1">
      <c r="A153" s="1752"/>
      <c r="B153" s="1752"/>
      <c r="C153" s="1752" t="s">
        <v>1516</v>
      </c>
      <c r="D153" s="1753">
        <v>-5.2589769798240145</v>
      </c>
      <c r="E153" s="1753">
        <v>2.650941281481467</v>
      </c>
      <c r="F153" s="1753">
        <v>2.6281112802252427</v>
      </c>
      <c r="G153" s="1754"/>
      <c r="H153" s="1752"/>
      <c r="I153" s="1752"/>
      <c r="J153" s="1750"/>
      <c r="K153" s="1750"/>
      <c r="L153" s="1750"/>
      <c r="M153" s="1750"/>
    </row>
    <row r="154" spans="1:13" ht="12" customHeight="1">
      <c r="A154" s="533"/>
      <c r="B154" s="533"/>
      <c r="C154" s="533" t="s">
        <v>1512</v>
      </c>
      <c r="D154" s="1747">
        <v>-8.0080640313770264</v>
      </c>
      <c r="E154" s="1747">
        <v>0.97682007473678389</v>
      </c>
      <c r="F154" s="1747">
        <v>4.668830062540974</v>
      </c>
      <c r="G154" s="1748">
        <v>312.68812205190801</v>
      </c>
      <c r="H154" s="1949" t="s">
        <v>1411</v>
      </c>
      <c r="I154" s="533"/>
      <c r="J154" s="1750"/>
      <c r="K154" s="1750"/>
      <c r="L154" s="1750"/>
      <c r="M154" s="1750"/>
    </row>
    <row r="155" spans="1:13" ht="12" customHeight="1">
      <c r="A155" s="2079" t="s">
        <v>1518</v>
      </c>
      <c r="B155" s="2079" t="s">
        <v>59</v>
      </c>
      <c r="C155" s="964" t="s">
        <v>1514</v>
      </c>
      <c r="D155" s="1749">
        <v>7.0250000000000004</v>
      </c>
      <c r="E155" s="1749">
        <v>8.1999999999999993</v>
      </c>
      <c r="F155" s="1749">
        <v>6.8</v>
      </c>
      <c r="G155" s="1750"/>
      <c r="H155" s="964"/>
      <c r="I155" s="964"/>
      <c r="J155" s="1750"/>
      <c r="K155" s="1750"/>
      <c r="L155" s="1750"/>
      <c r="M155" s="1750"/>
    </row>
    <row r="156" spans="1:13" ht="12" customHeight="1">
      <c r="A156" s="2078"/>
      <c r="B156" s="2078" t="s">
        <v>59</v>
      </c>
      <c r="C156" s="977" t="s">
        <v>1515</v>
      </c>
      <c r="D156" s="1749">
        <v>-5.907114410476777</v>
      </c>
      <c r="E156" s="1749">
        <v>1.4581032962787344</v>
      </c>
      <c r="F156" s="1749">
        <v>3.7629234709625203</v>
      </c>
      <c r="G156" s="1750"/>
      <c r="H156" s="964"/>
      <c r="I156" s="964"/>
      <c r="J156" s="1750"/>
      <c r="K156" s="1750"/>
      <c r="L156" s="1750"/>
      <c r="M156" s="1750"/>
    </row>
    <row r="157" spans="1:13" ht="12" customHeight="1">
      <c r="A157" s="2078"/>
      <c r="B157" s="2078" t="s">
        <v>59</v>
      </c>
      <c r="C157" s="977" t="s">
        <v>1516</v>
      </c>
      <c r="D157" s="1749">
        <v>-6.2937781598900617</v>
      </c>
      <c r="E157" s="1749">
        <v>-2.4724334511898705</v>
      </c>
      <c r="F157" s="1749">
        <v>-0.26240214859293287</v>
      </c>
      <c r="G157" s="526"/>
      <c r="H157" s="520"/>
      <c r="I157" s="520"/>
      <c r="J157" s="526"/>
      <c r="K157" s="526"/>
      <c r="L157" s="526"/>
      <c r="M157" s="1103"/>
    </row>
    <row r="158" spans="1:13" ht="12" customHeight="1">
      <c r="A158" s="2078"/>
      <c r="B158" s="2078" t="s">
        <v>59</v>
      </c>
      <c r="C158" s="520"/>
      <c r="D158" s="1755"/>
      <c r="E158" s="1755"/>
      <c r="F158" s="1755"/>
      <c r="G158" s="526"/>
      <c r="H158" s="520"/>
      <c r="I158" s="520"/>
      <c r="J158" s="526"/>
      <c r="K158" s="526"/>
      <c r="L158" s="526"/>
      <c r="M158" s="1103"/>
    </row>
    <row r="159" spans="1:13" ht="12" customHeight="1">
      <c r="A159" s="544" t="s">
        <v>745</v>
      </c>
      <c r="B159" s="544"/>
      <c r="C159" s="522"/>
      <c r="D159" s="1756"/>
      <c r="E159" s="1756"/>
      <c r="F159" s="1756"/>
      <c r="G159" s="1757"/>
      <c r="H159" s="522"/>
      <c r="I159" s="522"/>
      <c r="J159" s="526"/>
      <c r="K159" s="1932"/>
      <c r="L159" s="526"/>
      <c r="M159" s="1103"/>
    </row>
    <row r="160" spans="1:13" ht="12" customHeight="1">
      <c r="A160" s="2090"/>
      <c r="B160" s="2090" t="s">
        <v>59</v>
      </c>
      <c r="C160" s="1758" t="s">
        <v>1512</v>
      </c>
      <c r="D160" s="1759">
        <v>-4.3839260915961242</v>
      </c>
      <c r="E160" s="1759">
        <v>4.0309840493298665</v>
      </c>
      <c r="F160" s="1759">
        <v>2.4199079063387918</v>
      </c>
      <c r="G160" s="1760">
        <v>219.2840386684</v>
      </c>
      <c r="H160" s="1950" t="s">
        <v>1411</v>
      </c>
      <c r="I160" s="533"/>
      <c r="J160" s="1750"/>
      <c r="K160" s="1750"/>
      <c r="L160" s="1750"/>
      <c r="M160" s="975"/>
    </row>
    <row r="161" spans="1:13" ht="12" customHeight="1">
      <c r="A161" s="2079" t="s">
        <v>1513</v>
      </c>
      <c r="B161" s="2079" t="s">
        <v>59</v>
      </c>
      <c r="C161" s="977" t="s">
        <v>1514</v>
      </c>
      <c r="D161" s="1761">
        <v>8.1</v>
      </c>
      <c r="E161" s="1761">
        <v>7.1999999999999993</v>
      </c>
      <c r="F161" s="1761">
        <v>6.85</v>
      </c>
      <c r="G161" s="1762"/>
      <c r="H161" s="977"/>
      <c r="I161" s="977"/>
      <c r="J161" s="1762"/>
      <c r="K161" s="1762"/>
      <c r="L161" s="1762"/>
      <c r="M161" s="1762"/>
    </row>
    <row r="162" spans="1:13" ht="12" customHeight="1">
      <c r="A162" s="2078"/>
      <c r="B162" s="2078" t="s">
        <v>59</v>
      </c>
      <c r="C162" s="977" t="s">
        <v>1515</v>
      </c>
      <c r="D162" s="1761">
        <v>-3.953564770403073</v>
      </c>
      <c r="E162" s="1761">
        <v>3.626554340885213</v>
      </c>
      <c r="F162" s="1761">
        <v>2.4029755707106748</v>
      </c>
      <c r="G162" s="1762"/>
      <c r="H162" s="977"/>
      <c r="I162" s="977"/>
      <c r="J162" s="1762"/>
      <c r="K162" s="1762"/>
      <c r="L162" s="1762"/>
      <c r="M162" s="1762"/>
    </row>
    <row r="163" spans="1:13" ht="12" customHeight="1">
      <c r="A163" s="2092"/>
      <c r="B163" s="2092" t="s">
        <v>59</v>
      </c>
      <c r="C163" s="1752" t="s">
        <v>1516</v>
      </c>
      <c r="D163" s="1763">
        <v>-1.9954299273577392</v>
      </c>
      <c r="E163" s="1763">
        <v>1.685010162364553</v>
      </c>
      <c r="F163" s="1763">
        <v>1.8147070308396573</v>
      </c>
      <c r="G163" s="1764"/>
      <c r="H163" s="1765"/>
      <c r="I163" s="1765"/>
      <c r="J163" s="1764"/>
      <c r="K163" s="1764"/>
      <c r="L163" s="1764"/>
      <c r="M163" s="1764"/>
    </row>
    <row r="164" spans="1:13" ht="12" customHeight="1">
      <c r="A164" s="2090"/>
      <c r="B164" s="2090" t="s">
        <v>59</v>
      </c>
      <c r="C164" s="1758" t="s">
        <v>1512</v>
      </c>
      <c r="D164" s="1759">
        <v>-7.0348102345207835</v>
      </c>
      <c r="E164" s="1759">
        <v>3.7710165335471224</v>
      </c>
      <c r="F164" s="1759">
        <v>4.4702314394701181</v>
      </c>
      <c r="G164" s="1760">
        <v>241.94743725240002</v>
      </c>
      <c r="H164" s="1950" t="s">
        <v>1412</v>
      </c>
      <c r="I164" s="1758"/>
      <c r="J164" s="1760">
        <v>247</v>
      </c>
      <c r="K164" s="1760">
        <v>171</v>
      </c>
      <c r="L164" s="1760">
        <v>265</v>
      </c>
      <c r="M164" s="1760">
        <v>683</v>
      </c>
    </row>
    <row r="165" spans="1:13" ht="12" customHeight="1">
      <c r="A165" s="2078" t="s">
        <v>1517</v>
      </c>
      <c r="B165" s="2078" t="s">
        <v>59</v>
      </c>
      <c r="C165" s="977" t="s">
        <v>1514</v>
      </c>
      <c r="D165" s="1761">
        <v>8.625</v>
      </c>
      <c r="E165" s="1761">
        <v>8.0075000000000003</v>
      </c>
      <c r="F165" s="1761">
        <v>7.2149999999999999</v>
      </c>
      <c r="G165" s="1762"/>
      <c r="H165" s="977"/>
      <c r="I165" s="977"/>
      <c r="J165" s="1762"/>
      <c r="K165" s="1762"/>
      <c r="L165" s="1762"/>
      <c r="M165" s="1762"/>
    </row>
    <row r="166" spans="1:13" ht="12" customHeight="1">
      <c r="A166" s="2078"/>
      <c r="B166" s="2078" t="s">
        <v>59</v>
      </c>
      <c r="C166" s="977" t="s">
        <v>1515</v>
      </c>
      <c r="D166" s="1761">
        <v>-5.5206338576263665</v>
      </c>
      <c r="E166" s="1761">
        <v>3.616646747666441</v>
      </c>
      <c r="F166" s="1761">
        <v>2.1154439751469578</v>
      </c>
      <c r="G166" s="1762"/>
      <c r="H166" s="977"/>
      <c r="I166" s="977"/>
      <c r="J166" s="1762"/>
      <c r="K166" s="1762"/>
      <c r="L166" s="1762"/>
      <c r="M166" s="1762"/>
    </row>
    <row r="167" spans="1:13" ht="12" customHeight="1">
      <c r="A167" s="2092"/>
      <c r="B167" s="2092" t="s">
        <v>59</v>
      </c>
      <c r="C167" s="1752" t="s">
        <v>1516</v>
      </c>
      <c r="D167" s="1763">
        <v>-4.6585356755657443</v>
      </c>
      <c r="E167" s="1763">
        <v>2.2853159882031848</v>
      </c>
      <c r="F167" s="1763">
        <v>2.3108135123417251</v>
      </c>
      <c r="G167" s="1764"/>
      <c r="H167" s="1765"/>
      <c r="I167" s="1765"/>
      <c r="J167" s="1762"/>
      <c r="K167" s="1762"/>
      <c r="L167" s="1762"/>
      <c r="M167" s="1762"/>
    </row>
    <row r="168" spans="1:13" ht="12" customHeight="1">
      <c r="A168" s="2090"/>
      <c r="B168" s="2090" t="s">
        <v>59</v>
      </c>
      <c r="C168" s="1758" t="s">
        <v>1512</v>
      </c>
      <c r="D168" s="1759">
        <v>-10.039161513835893</v>
      </c>
      <c r="E168" s="1759">
        <v>2.0162608389930892</v>
      </c>
      <c r="F168" s="1759">
        <v>4.0307055461576757</v>
      </c>
      <c r="G168" s="1760">
        <v>291.00772957280003</v>
      </c>
      <c r="H168" s="1950" t="s">
        <v>1411</v>
      </c>
      <c r="I168" s="1758"/>
      <c r="J168" s="1762"/>
      <c r="K168" s="1762"/>
      <c r="L168" s="1762"/>
      <c r="M168" s="1762"/>
    </row>
    <row r="169" spans="1:13" ht="12" customHeight="1">
      <c r="A169" s="2079" t="s">
        <v>1518</v>
      </c>
      <c r="B169" s="2079" t="s">
        <v>59</v>
      </c>
      <c r="C169" s="977" t="s">
        <v>1514</v>
      </c>
      <c r="D169" s="1761">
        <v>9.6999999999999993</v>
      </c>
      <c r="E169" s="1761">
        <v>9.9499999999999993</v>
      </c>
      <c r="F169" s="1761">
        <v>9.15</v>
      </c>
      <c r="G169" s="1762"/>
      <c r="H169" s="977"/>
      <c r="I169" s="977"/>
      <c r="J169" s="1762"/>
      <c r="K169" s="1762"/>
      <c r="L169" s="1762"/>
      <c r="M169" s="1762"/>
    </row>
    <row r="170" spans="1:13" ht="12" customHeight="1">
      <c r="A170" s="2078"/>
      <c r="B170" s="2078" t="s">
        <v>59</v>
      </c>
      <c r="C170" s="977" t="s">
        <v>1515</v>
      </c>
      <c r="D170" s="1761">
        <v>-7.7185650419011935</v>
      </c>
      <c r="E170" s="1761">
        <v>3.5470241290649129</v>
      </c>
      <c r="F170" s="1761">
        <v>2.050082203125192</v>
      </c>
      <c r="G170" s="1762"/>
      <c r="H170" s="977"/>
      <c r="I170" s="977"/>
      <c r="J170" s="1762"/>
      <c r="K170" s="1762"/>
      <c r="L170" s="1762"/>
      <c r="M170" s="1762"/>
    </row>
    <row r="171" spans="1:13" ht="12" customHeight="1">
      <c r="A171" s="2078"/>
      <c r="B171" s="2078" t="s">
        <v>59</v>
      </c>
      <c r="C171" s="964" t="s">
        <v>1516</v>
      </c>
      <c r="D171" s="1761">
        <v>-5.5881519843958056</v>
      </c>
      <c r="E171" s="1761">
        <v>-3.4149324303174522</v>
      </c>
      <c r="F171" s="1761">
        <v>-1.4308942823371584</v>
      </c>
      <c r="G171" s="1762"/>
      <c r="H171" s="977"/>
      <c r="I171" s="977"/>
      <c r="J171" s="1762"/>
      <c r="K171" s="1762"/>
      <c r="L171" s="1762"/>
      <c r="M171" s="1762"/>
    </row>
    <row r="172" spans="1:13" ht="12" customHeight="1">
      <c r="A172" s="2078"/>
      <c r="B172" s="2078" t="s">
        <v>59</v>
      </c>
      <c r="C172" s="977"/>
      <c r="D172" s="1761"/>
      <c r="E172" s="1761"/>
      <c r="F172" s="1761"/>
      <c r="G172" s="1762"/>
      <c r="H172" s="977"/>
      <c r="I172" s="977"/>
      <c r="J172" s="1762"/>
      <c r="K172" s="1762"/>
      <c r="L172" s="1762"/>
      <c r="M172" s="1762"/>
    </row>
    <row r="173" spans="1:13" ht="12" customHeight="1">
      <c r="A173" s="544" t="s">
        <v>744</v>
      </c>
      <c r="B173" s="544"/>
      <c r="C173" s="1765"/>
      <c r="D173" s="1763"/>
      <c r="E173" s="1763"/>
      <c r="F173" s="1763"/>
      <c r="G173" s="1764"/>
      <c r="H173" s="1765"/>
      <c r="I173" s="1765"/>
      <c r="J173" s="1762"/>
      <c r="K173" s="1762"/>
      <c r="L173" s="1762"/>
      <c r="M173" s="1762"/>
    </row>
    <row r="174" spans="1:13" ht="12" customHeight="1">
      <c r="A174" s="2090"/>
      <c r="B174" s="2090" t="s">
        <v>59</v>
      </c>
      <c r="C174" s="1758" t="s">
        <v>1512</v>
      </c>
      <c r="D174" s="1759">
        <v>-5.2498180352531731</v>
      </c>
      <c r="E174" s="1759">
        <v>4.933178133502758</v>
      </c>
      <c r="F174" s="1759">
        <v>3.5348907906022742</v>
      </c>
      <c r="G174" s="1760">
        <v>88.697531611200006</v>
      </c>
      <c r="H174" s="1950" t="s">
        <v>1411</v>
      </c>
      <c r="I174" s="1758"/>
      <c r="J174" s="1762"/>
      <c r="K174" s="1762"/>
      <c r="L174" s="1762"/>
      <c r="M174" s="1762"/>
    </row>
    <row r="175" spans="1:13" ht="12" customHeight="1">
      <c r="A175" s="2079" t="s">
        <v>1513</v>
      </c>
      <c r="B175" s="2079" t="s">
        <v>59</v>
      </c>
      <c r="C175" s="977" t="s">
        <v>1514</v>
      </c>
      <c r="D175" s="1761">
        <v>6.7750000000000004</v>
      </c>
      <c r="E175" s="1761">
        <v>5.2249999999999996</v>
      </c>
      <c r="F175" s="1761">
        <v>4.3499999999999996</v>
      </c>
      <c r="G175" s="1762"/>
      <c r="H175" s="977"/>
      <c r="I175" s="977"/>
      <c r="J175" s="1762"/>
      <c r="K175" s="1762"/>
      <c r="L175" s="1762"/>
      <c r="M175" s="1762"/>
    </row>
    <row r="176" spans="1:13" ht="12" customHeight="1">
      <c r="A176" s="2078"/>
      <c r="B176" s="2078" t="s">
        <v>59</v>
      </c>
      <c r="C176" s="977" t="s">
        <v>1515</v>
      </c>
      <c r="D176" s="1761">
        <v>-9.1244442878598679</v>
      </c>
      <c r="E176" s="1761">
        <v>3.208241137338419</v>
      </c>
      <c r="F176" s="1761">
        <v>2.3781392331758244</v>
      </c>
      <c r="G176" s="1762"/>
      <c r="H176" s="977"/>
      <c r="I176" s="977"/>
      <c r="J176" s="1762"/>
      <c r="K176" s="1762"/>
      <c r="L176" s="1762"/>
      <c r="M176" s="1762"/>
    </row>
    <row r="177" spans="1:13" ht="12" customHeight="1">
      <c r="A177" s="2092"/>
      <c r="B177" s="2092" t="s">
        <v>59</v>
      </c>
      <c r="C177" s="1752" t="s">
        <v>1516</v>
      </c>
      <c r="D177" s="1763">
        <v>-3.0182148972602851</v>
      </c>
      <c r="E177" s="1763">
        <v>1.9968929520685297</v>
      </c>
      <c r="F177" s="1763">
        <v>2.9396719830149243</v>
      </c>
      <c r="G177" s="1764"/>
      <c r="H177" s="1765"/>
      <c r="I177" s="1765"/>
      <c r="J177" s="1764"/>
      <c r="K177" s="1764"/>
      <c r="L177" s="1764"/>
      <c r="M177" s="1764"/>
    </row>
    <row r="178" spans="1:13" ht="12" customHeight="1">
      <c r="A178" s="2090"/>
      <c r="B178" s="2090" t="s">
        <v>59</v>
      </c>
      <c r="C178" s="1758" t="s">
        <v>1512</v>
      </c>
      <c r="D178" s="1759">
        <v>-5.8312518731665097</v>
      </c>
      <c r="E178" s="1759">
        <v>4.0175422929389804</v>
      </c>
      <c r="F178" s="1759">
        <v>4.1381525283114673</v>
      </c>
      <c r="G178" s="1760">
        <v>95.7645529901</v>
      </c>
      <c r="H178" s="1950" t="s">
        <v>1412</v>
      </c>
      <c r="I178" s="1758"/>
      <c r="J178" s="1760">
        <v>96</v>
      </c>
      <c r="K178" s="1760">
        <v>201</v>
      </c>
      <c r="L178" s="1760">
        <v>369</v>
      </c>
      <c r="M178" s="1760">
        <v>666</v>
      </c>
    </row>
    <row r="179" spans="1:13" ht="12" customHeight="1">
      <c r="A179" s="2078" t="s">
        <v>1517</v>
      </c>
      <c r="B179" s="2078" t="s">
        <v>59</v>
      </c>
      <c r="C179" s="977" t="s">
        <v>1514</v>
      </c>
      <c r="D179" s="1761">
        <v>7.2</v>
      </c>
      <c r="E179" s="1761">
        <v>6.0724999999999998</v>
      </c>
      <c r="F179" s="1761">
        <v>5.1050000000000004</v>
      </c>
      <c r="G179" s="1762"/>
      <c r="H179" s="977"/>
      <c r="I179" s="977"/>
      <c r="J179" s="1762"/>
      <c r="K179" s="1762"/>
      <c r="L179" s="1762"/>
      <c r="M179" s="1762"/>
    </row>
    <row r="180" spans="1:13" ht="12" customHeight="1">
      <c r="A180" s="2078"/>
      <c r="B180" s="2078" t="s">
        <v>59</v>
      </c>
      <c r="C180" s="977" t="s">
        <v>1515</v>
      </c>
      <c r="D180" s="1761">
        <v>-9.2218007487352534</v>
      </c>
      <c r="E180" s="1761">
        <v>2.6243774318590596</v>
      </c>
      <c r="F180" s="1761">
        <v>1.5029322663594247</v>
      </c>
      <c r="G180" s="1762"/>
      <c r="H180" s="977"/>
      <c r="I180" s="977"/>
      <c r="J180" s="1762"/>
      <c r="K180" s="1762"/>
      <c r="L180" s="1762"/>
      <c r="M180" s="1762"/>
    </row>
    <row r="181" spans="1:13" ht="12" customHeight="1">
      <c r="A181" s="2092"/>
      <c r="B181" s="2092" t="s">
        <v>59</v>
      </c>
      <c r="C181" s="1752" t="s">
        <v>1516</v>
      </c>
      <c r="D181" s="1763">
        <v>-7.2539169520547953</v>
      </c>
      <c r="E181" s="1763">
        <v>3.6385061308343625</v>
      </c>
      <c r="F181" s="1763">
        <v>3.6309691216870554</v>
      </c>
      <c r="G181" s="1764"/>
      <c r="H181" s="1765"/>
      <c r="I181" s="1765"/>
      <c r="J181" s="1762"/>
      <c r="K181" s="1762"/>
      <c r="L181" s="1762"/>
      <c r="M181" s="1762"/>
    </row>
    <row r="182" spans="1:13" ht="12" customHeight="1">
      <c r="A182" s="2090"/>
      <c r="B182" s="2090" t="s">
        <v>59</v>
      </c>
      <c r="C182" s="1758" t="s">
        <v>1512</v>
      </c>
      <c r="D182" s="1759">
        <v>-6.7392862257484971</v>
      </c>
      <c r="E182" s="1759">
        <v>2.1881774474258098</v>
      </c>
      <c r="F182" s="1759">
        <v>3.0546138368925835</v>
      </c>
      <c r="G182" s="1760">
        <v>106.1120846262</v>
      </c>
      <c r="H182" s="1950" t="s">
        <v>1411</v>
      </c>
      <c r="I182" s="1758"/>
      <c r="J182" s="1762"/>
      <c r="K182" s="1762"/>
      <c r="L182" s="1762"/>
      <c r="M182" s="1762"/>
    </row>
    <row r="183" spans="1:13" ht="12" customHeight="1">
      <c r="A183" s="2079" t="s">
        <v>1518</v>
      </c>
      <c r="B183" s="2079" t="s">
        <v>59</v>
      </c>
      <c r="C183" s="977" t="s">
        <v>1514</v>
      </c>
      <c r="D183" s="1761">
        <v>7.65</v>
      </c>
      <c r="E183" s="1761">
        <v>7.7249999999999996</v>
      </c>
      <c r="F183" s="1761">
        <v>6.6750000000000007</v>
      </c>
      <c r="G183" s="1762"/>
      <c r="H183" s="977"/>
      <c r="I183" s="977"/>
      <c r="J183" s="1762"/>
      <c r="K183" s="1762"/>
      <c r="L183" s="1762"/>
      <c r="M183" s="1762"/>
    </row>
    <row r="184" spans="1:13" ht="12" customHeight="1">
      <c r="A184" s="2078"/>
      <c r="B184" s="2078" t="s">
        <v>59</v>
      </c>
      <c r="C184" s="977" t="s">
        <v>1515</v>
      </c>
      <c r="D184" s="1761">
        <v>-10.018698808260885</v>
      </c>
      <c r="E184" s="1761">
        <v>1.8701896430260989</v>
      </c>
      <c r="F184" s="1761">
        <v>-0.37656077340695315</v>
      </c>
      <c r="G184" s="1762"/>
      <c r="H184" s="977"/>
      <c r="I184" s="977"/>
      <c r="J184" s="1762"/>
      <c r="K184" s="1762"/>
      <c r="L184" s="1762"/>
      <c r="M184" s="1762"/>
    </row>
    <row r="185" spans="1:13" ht="12" customHeight="1">
      <c r="A185" s="2078"/>
      <c r="B185" s="2078" t="s">
        <v>59</v>
      </c>
      <c r="C185" s="964" t="s">
        <v>1516</v>
      </c>
      <c r="D185" s="1761">
        <v>-8.1829195205479479</v>
      </c>
      <c r="E185" s="1761">
        <v>-7.695124640592077</v>
      </c>
      <c r="F185" s="1761">
        <v>-2.0205997242092932</v>
      </c>
      <c r="G185" s="1762"/>
      <c r="H185" s="977"/>
      <c r="I185" s="977"/>
      <c r="J185" s="1762"/>
      <c r="K185" s="1762"/>
      <c r="L185" s="1762"/>
      <c r="M185" s="1762"/>
    </row>
    <row r="186" spans="1:13" ht="12" customHeight="1">
      <c r="A186" s="2078"/>
      <c r="B186" s="2078" t="s">
        <v>59</v>
      </c>
      <c r="C186" s="977"/>
      <c r="D186" s="1761"/>
      <c r="E186" s="1761"/>
      <c r="F186" s="1761"/>
      <c r="G186" s="1762"/>
      <c r="H186" s="977"/>
      <c r="I186" s="977"/>
      <c r="J186" s="1762"/>
      <c r="K186" s="1762"/>
      <c r="L186" s="1762"/>
      <c r="M186" s="1762"/>
    </row>
    <row r="187" spans="1:13" ht="12" customHeight="1">
      <c r="A187" s="544" t="s">
        <v>743</v>
      </c>
      <c r="B187" s="544"/>
      <c r="C187" s="1765"/>
      <c r="D187" s="1763"/>
      <c r="E187" s="1763"/>
      <c r="F187" s="1763"/>
      <c r="G187" s="1764"/>
      <c r="H187" s="1765"/>
      <c r="I187" s="1765"/>
      <c r="J187" s="1762"/>
      <c r="K187" s="1762"/>
      <c r="L187" s="1762"/>
      <c r="M187" s="1762"/>
    </row>
    <row r="188" spans="1:13" ht="12" customHeight="1">
      <c r="A188" s="2090"/>
      <c r="B188" s="2090" t="s">
        <v>59</v>
      </c>
      <c r="C188" s="1758" t="s">
        <v>1512</v>
      </c>
      <c r="D188" s="1759">
        <v>-3.9693668362385859</v>
      </c>
      <c r="E188" s="1759">
        <v>4.5319570721803926</v>
      </c>
      <c r="F188" s="1759">
        <v>2.4400048310887934</v>
      </c>
      <c r="G188" s="1760">
        <v>114.80791457519999</v>
      </c>
      <c r="H188" s="1950" t="s">
        <v>1411</v>
      </c>
      <c r="I188" s="1758"/>
      <c r="J188" s="1762"/>
      <c r="K188" s="1762"/>
      <c r="L188" s="1762"/>
      <c r="M188" s="1762"/>
    </row>
    <row r="189" spans="1:13" ht="12" customHeight="1">
      <c r="A189" s="2079" t="s">
        <v>1513</v>
      </c>
      <c r="B189" s="2079" t="s">
        <v>59</v>
      </c>
      <c r="C189" s="977" t="s">
        <v>1514</v>
      </c>
      <c r="D189" s="1761">
        <v>7.85</v>
      </c>
      <c r="E189" s="1761">
        <v>8.5250000000000004</v>
      </c>
      <c r="F189" s="1761">
        <v>7.7249999999999996</v>
      </c>
      <c r="G189" s="1762"/>
      <c r="H189" s="977"/>
      <c r="I189" s="977"/>
      <c r="J189" s="1762"/>
      <c r="K189" s="1762"/>
      <c r="L189" s="1762"/>
      <c r="M189" s="1762"/>
    </row>
    <row r="190" spans="1:13" ht="12" customHeight="1">
      <c r="A190" s="2078"/>
      <c r="B190" s="2078" t="s">
        <v>59</v>
      </c>
      <c r="C190" s="977" t="s">
        <v>1515</v>
      </c>
      <c r="D190" s="1761">
        <v>-4.9005164913372701</v>
      </c>
      <c r="E190" s="1761">
        <v>5.1255090629459099</v>
      </c>
      <c r="F190" s="1761">
        <v>1.9554671982388916</v>
      </c>
      <c r="G190" s="1762"/>
      <c r="H190" s="977"/>
      <c r="I190" s="977"/>
      <c r="J190" s="1762"/>
      <c r="K190" s="1762"/>
      <c r="L190" s="1762"/>
      <c r="M190" s="1762"/>
    </row>
    <row r="191" spans="1:13" ht="12" customHeight="1">
      <c r="A191" s="2092"/>
      <c r="B191" s="2092" t="s">
        <v>59</v>
      </c>
      <c r="C191" s="1752" t="s">
        <v>1516</v>
      </c>
      <c r="D191" s="1763">
        <v>-3.0041616110744962</v>
      </c>
      <c r="E191" s="1763">
        <v>2.0797691998035051</v>
      </c>
      <c r="F191" s="1763">
        <v>2.9844182161925081</v>
      </c>
      <c r="G191" s="1764"/>
      <c r="H191" s="1765"/>
      <c r="I191" s="1765"/>
      <c r="J191" s="1764"/>
      <c r="K191" s="1764"/>
      <c r="L191" s="1764"/>
      <c r="M191" s="1764"/>
    </row>
    <row r="192" spans="1:13" ht="12" customHeight="1">
      <c r="A192" s="2090"/>
      <c r="B192" s="2090" t="s">
        <v>59</v>
      </c>
      <c r="C192" s="1758" t="s">
        <v>1512</v>
      </c>
      <c r="D192" s="1759">
        <v>-7.0109254283589273</v>
      </c>
      <c r="E192" s="1759">
        <v>3.9944002319628025</v>
      </c>
      <c r="F192" s="1759">
        <v>5.5250191857799891</v>
      </c>
      <c r="G192" s="1760">
        <v>130.5538533447</v>
      </c>
      <c r="H192" s="1950" t="s">
        <v>1412</v>
      </c>
      <c r="I192" s="1758"/>
      <c r="J192" s="1760">
        <v>133</v>
      </c>
      <c r="K192" s="1760">
        <v>116</v>
      </c>
      <c r="L192" s="1760">
        <v>189</v>
      </c>
      <c r="M192" s="1760">
        <v>438</v>
      </c>
    </row>
    <row r="193" spans="1:13" ht="12" customHeight="1">
      <c r="A193" s="2078" t="s">
        <v>1517</v>
      </c>
      <c r="B193" s="2078" t="s">
        <v>59</v>
      </c>
      <c r="C193" s="977" t="s">
        <v>1514</v>
      </c>
      <c r="D193" s="1761">
        <v>9.35</v>
      </c>
      <c r="E193" s="1761">
        <v>10.074999999999999</v>
      </c>
      <c r="F193" s="1761">
        <v>8.1425000000000001</v>
      </c>
      <c r="G193" s="1762"/>
      <c r="H193" s="977"/>
      <c r="I193" s="977"/>
      <c r="J193" s="1762"/>
      <c r="K193" s="1762"/>
      <c r="L193" s="1762"/>
      <c r="M193" s="1762"/>
    </row>
    <row r="194" spans="1:13" ht="12" customHeight="1">
      <c r="A194" s="2078"/>
      <c r="B194" s="2078" t="s">
        <v>59</v>
      </c>
      <c r="C194" s="977" t="s">
        <v>1515</v>
      </c>
      <c r="D194" s="1761">
        <v>-7.8630119431470469</v>
      </c>
      <c r="E194" s="1761">
        <v>3.7429414137652994</v>
      </c>
      <c r="F194" s="1761">
        <v>3.3364780390672921</v>
      </c>
      <c r="G194" s="1762"/>
      <c r="H194" s="977"/>
      <c r="I194" s="977"/>
      <c r="J194" s="1762"/>
      <c r="K194" s="1762"/>
      <c r="L194" s="1762"/>
      <c r="M194" s="1762"/>
    </row>
    <row r="195" spans="1:13" ht="12" customHeight="1">
      <c r="A195" s="2092"/>
      <c r="B195" s="2092" t="s">
        <v>59</v>
      </c>
      <c r="C195" s="1752" t="s">
        <v>1516</v>
      </c>
      <c r="D195" s="1763">
        <v>-7.6199459861343684</v>
      </c>
      <c r="E195" s="1763">
        <v>3.8820804102248641</v>
      </c>
      <c r="F195" s="1763">
        <v>3.8422950168816694</v>
      </c>
      <c r="G195" s="1764"/>
      <c r="H195" s="1765"/>
      <c r="I195" s="1765"/>
      <c r="J195" s="1762"/>
      <c r="K195" s="1762"/>
      <c r="L195" s="1762"/>
      <c r="M195" s="1762"/>
    </row>
    <row r="196" spans="1:13" ht="12" customHeight="1">
      <c r="A196" s="2090"/>
      <c r="B196" s="2090" t="s">
        <v>59</v>
      </c>
      <c r="C196" s="1758" t="s">
        <v>1512</v>
      </c>
      <c r="D196" s="1759">
        <v>-10.021112806558197</v>
      </c>
      <c r="E196" s="1759">
        <v>1.0329773329322833</v>
      </c>
      <c r="F196" s="1759">
        <v>5.4619260163988992</v>
      </c>
      <c r="G196" s="1760">
        <v>156.11462621699999</v>
      </c>
      <c r="H196" s="1950" t="s">
        <v>1411</v>
      </c>
      <c r="I196" s="1758"/>
      <c r="J196" s="1762"/>
      <c r="K196" s="1762"/>
      <c r="L196" s="1762"/>
      <c r="M196" s="1762"/>
    </row>
    <row r="197" spans="1:13" ht="12" customHeight="1">
      <c r="A197" s="2079" t="s">
        <v>1518</v>
      </c>
      <c r="B197" s="2079" t="s">
        <v>59</v>
      </c>
      <c r="C197" s="977" t="s">
        <v>1514</v>
      </c>
      <c r="D197" s="1761">
        <v>10.925000000000001</v>
      </c>
      <c r="E197" s="1761">
        <v>12.85</v>
      </c>
      <c r="F197" s="1761">
        <v>11.125000000000002</v>
      </c>
      <c r="G197" s="1762"/>
      <c r="H197" s="977"/>
      <c r="I197" s="977"/>
      <c r="J197" s="1762"/>
      <c r="K197" s="1762"/>
      <c r="L197" s="1762"/>
      <c r="M197" s="1762"/>
    </row>
    <row r="198" spans="1:13" ht="12" customHeight="1">
      <c r="A198" s="2078"/>
      <c r="B198" s="2078" t="s">
        <v>59</v>
      </c>
      <c r="C198" s="977" t="s">
        <v>1515</v>
      </c>
      <c r="D198" s="1761">
        <v>-10.822921505674099</v>
      </c>
      <c r="E198" s="1761">
        <v>1.7420670219145284</v>
      </c>
      <c r="F198" s="1761">
        <v>3.522600607232218</v>
      </c>
      <c r="G198" s="1762"/>
      <c r="H198" s="977"/>
      <c r="I198" s="977"/>
      <c r="J198" s="1762"/>
      <c r="K198" s="1762"/>
      <c r="L198" s="1762"/>
      <c r="M198" s="1762"/>
    </row>
    <row r="199" spans="1:13" ht="12" customHeight="1">
      <c r="A199" s="2092"/>
      <c r="B199" s="2092" t="s">
        <v>59</v>
      </c>
      <c r="C199" s="1752" t="s">
        <v>1516</v>
      </c>
      <c r="D199" s="1763">
        <v>-8.6401759222762831</v>
      </c>
      <c r="E199" s="1763">
        <v>-8.5571680189846404</v>
      </c>
      <c r="F199" s="1763">
        <v>-4.0415643639122862</v>
      </c>
      <c r="G199" s="1764"/>
      <c r="H199" s="1765"/>
      <c r="I199" s="1765"/>
      <c r="J199" s="1764"/>
      <c r="K199" s="1764"/>
      <c r="L199" s="1764"/>
      <c r="M199" s="1764"/>
    </row>
    <row r="200" spans="1:13" ht="12" customHeight="1">
      <c r="A200" s="2093" t="s">
        <v>1519</v>
      </c>
      <c r="B200" s="2093" t="s">
        <v>59</v>
      </c>
      <c r="C200" s="1766"/>
      <c r="D200" s="1766"/>
      <c r="E200" s="1766"/>
      <c r="F200" s="1766"/>
      <c r="G200" s="1767"/>
      <c r="H200" s="1766"/>
      <c r="I200" s="1766"/>
      <c r="J200" s="1767">
        <v>17</v>
      </c>
      <c r="K200" s="1797" t="s">
        <v>1580</v>
      </c>
      <c r="L200" s="1767">
        <v>268</v>
      </c>
      <c r="M200" s="1767">
        <v>285</v>
      </c>
    </row>
    <row r="201" spans="1:13" ht="12" customHeight="1">
      <c r="A201" s="2094" t="s">
        <v>249</v>
      </c>
      <c r="B201" s="2094" t="s">
        <v>59</v>
      </c>
      <c r="C201" s="1922"/>
      <c r="D201" s="1922"/>
      <c r="E201" s="1922"/>
      <c r="F201" s="1922"/>
      <c r="G201" s="1923"/>
      <c r="H201" s="1922"/>
      <c r="I201" s="1922"/>
      <c r="J201" s="1923">
        <v>770</v>
      </c>
      <c r="K201" s="1923">
        <v>672</v>
      </c>
      <c r="L201" s="1923">
        <v>1511</v>
      </c>
      <c r="M201" s="1923">
        <v>2953</v>
      </c>
    </row>
    <row r="202" spans="1:13" ht="9.75" customHeight="1">
      <c r="A202" s="2095" t="s">
        <v>1619</v>
      </c>
      <c r="B202" s="2096" t="s">
        <v>59</v>
      </c>
      <c r="C202" s="2096" t="s">
        <v>59</v>
      </c>
      <c r="D202" s="2096" t="s">
        <v>59</v>
      </c>
      <c r="E202" s="2096" t="s">
        <v>59</v>
      </c>
      <c r="F202" s="2096" t="s">
        <v>59</v>
      </c>
      <c r="G202" s="2096" t="s">
        <v>59</v>
      </c>
      <c r="H202" s="2096" t="s">
        <v>59</v>
      </c>
      <c r="I202" s="2096" t="s">
        <v>59</v>
      </c>
      <c r="J202" s="2096" t="s">
        <v>59</v>
      </c>
      <c r="K202" s="1768"/>
      <c r="L202" s="1768"/>
      <c r="M202" s="1769"/>
    </row>
    <row r="203" spans="1:13">
      <c r="A203" s="519"/>
      <c r="B203" s="519"/>
      <c r="C203" s="519"/>
      <c r="D203" s="519"/>
      <c r="E203" s="519"/>
      <c r="F203" s="519"/>
      <c r="G203" s="519"/>
      <c r="H203" s="519"/>
      <c r="I203" s="519"/>
      <c r="J203" s="519"/>
      <c r="K203" s="519"/>
      <c r="L203" s="519"/>
      <c r="M203" s="519"/>
    </row>
    <row r="204" spans="1:13">
      <c r="B204" s="1924"/>
    </row>
    <row r="225" spans="1:13" ht="7.2" customHeight="1">
      <c r="A225" s="1592"/>
      <c r="B225" s="1592"/>
      <c r="C225" s="1592"/>
      <c r="D225" s="1583"/>
      <c r="E225" s="1583"/>
      <c r="F225" s="1583"/>
      <c r="G225" s="1583"/>
      <c r="H225" s="1583"/>
      <c r="I225" s="1583"/>
      <c r="J225" s="1583"/>
      <c r="K225" s="1583"/>
      <c r="L225" s="1583"/>
      <c r="M225" s="1583"/>
    </row>
    <row r="226" spans="1:13" ht="12.75" customHeight="1">
      <c r="A226" s="2081" t="s">
        <v>1470</v>
      </c>
      <c r="B226" s="2081" t="s">
        <v>59</v>
      </c>
      <c r="C226" s="2081" t="s">
        <v>59</v>
      </c>
      <c r="D226" s="1111"/>
      <c r="E226" s="1111"/>
      <c r="F226" s="1111"/>
      <c r="G226" s="1111"/>
      <c r="H226" s="1111"/>
      <c r="I226" s="1111"/>
      <c r="J226" s="1111"/>
      <c r="K226" s="1111"/>
      <c r="L226" s="1111"/>
      <c r="M226" s="1111"/>
    </row>
    <row r="227" spans="1:13" ht="9" customHeight="1">
      <c r="A227" s="547"/>
      <c r="B227" s="547"/>
      <c r="C227" s="1118"/>
      <c r="D227" s="1118"/>
      <c r="E227" s="1118"/>
      <c r="F227" s="1118"/>
      <c r="G227" s="1118"/>
      <c r="H227" s="1118"/>
      <c r="I227" s="1118"/>
      <c r="J227" s="520"/>
      <c r="K227" s="542" t="s">
        <v>1500</v>
      </c>
      <c r="L227" s="520"/>
      <c r="M227" s="520"/>
    </row>
    <row r="228" spans="1:13" ht="9" customHeight="1">
      <c r="A228" s="1930" t="s">
        <v>1490</v>
      </c>
      <c r="B228" s="1742"/>
      <c r="C228" s="521"/>
      <c r="D228" s="521"/>
      <c r="E228" s="521"/>
      <c r="F228" s="521"/>
      <c r="G228" s="542" t="s">
        <v>1501</v>
      </c>
      <c r="H228" s="542"/>
      <c r="I228" s="542"/>
      <c r="J228" s="542" t="s">
        <v>1502</v>
      </c>
      <c r="K228" s="542" t="s">
        <v>1503</v>
      </c>
      <c r="L228" s="542" t="s">
        <v>1520</v>
      </c>
      <c r="M228" s="542" t="s">
        <v>1505</v>
      </c>
    </row>
    <row r="229" spans="1:13" ht="9" customHeight="1">
      <c r="A229" s="520"/>
      <c r="B229" s="520"/>
      <c r="C229" s="521"/>
      <c r="D229" s="521"/>
      <c r="E229" s="521"/>
      <c r="F229" s="521"/>
      <c r="G229" s="542" t="s">
        <v>1506</v>
      </c>
      <c r="H229" s="542" t="s">
        <v>1507</v>
      </c>
      <c r="I229" s="542"/>
      <c r="J229" s="542" t="s">
        <v>1508</v>
      </c>
      <c r="K229" s="542" t="s">
        <v>1508</v>
      </c>
      <c r="L229" s="542" t="s">
        <v>1508</v>
      </c>
      <c r="M229" s="542" t="s">
        <v>1508</v>
      </c>
    </row>
    <row r="230" spans="1:13" ht="10.5" customHeight="1">
      <c r="A230" s="544" t="s">
        <v>1510</v>
      </c>
      <c r="B230" s="1743"/>
      <c r="C230" s="522"/>
      <c r="D230" s="522">
        <v>2020</v>
      </c>
      <c r="E230" s="522">
        <v>2021</v>
      </c>
      <c r="F230" s="522">
        <v>2022</v>
      </c>
      <c r="G230" s="1744" t="s">
        <v>248</v>
      </c>
      <c r="H230" s="1744" t="s">
        <v>1511</v>
      </c>
      <c r="I230" s="1744"/>
      <c r="J230" s="1744" t="s">
        <v>248</v>
      </c>
      <c r="K230" s="1744" t="s">
        <v>248</v>
      </c>
      <c r="L230" s="1744" t="s">
        <v>248</v>
      </c>
      <c r="M230" s="1744" t="s">
        <v>248</v>
      </c>
    </row>
    <row r="231" spans="1:13" ht="12.6" customHeight="1">
      <c r="A231" s="1745"/>
      <c r="B231" s="1746"/>
      <c r="C231" s="533" t="s">
        <v>1521</v>
      </c>
      <c r="D231" s="1747">
        <v>2.1</v>
      </c>
      <c r="E231" s="1747">
        <v>2.1</v>
      </c>
      <c r="F231" s="1747">
        <v>2.1</v>
      </c>
      <c r="G231" s="533">
        <v>237</v>
      </c>
      <c r="H231" s="1949" t="s">
        <v>1411</v>
      </c>
      <c r="I231" s="533"/>
      <c r="J231" s="533"/>
      <c r="K231" s="533"/>
      <c r="L231" s="533"/>
      <c r="M231" s="533"/>
    </row>
    <row r="232" spans="1:13" ht="12.6" customHeight="1">
      <c r="A232" s="2079" t="s">
        <v>1513</v>
      </c>
      <c r="B232" s="2079" t="s">
        <v>59</v>
      </c>
      <c r="C232" s="964" t="s">
        <v>1522</v>
      </c>
      <c r="D232" s="1749">
        <v>3.5</v>
      </c>
      <c r="E232" s="1749">
        <v>3.2</v>
      </c>
      <c r="F232" s="1749">
        <v>3</v>
      </c>
      <c r="G232" s="964"/>
      <c r="H232" s="964"/>
      <c r="I232" s="964"/>
      <c r="J232" s="964"/>
      <c r="K232" s="964"/>
      <c r="L232" s="964"/>
      <c r="M232" s="964"/>
    </row>
    <row r="233" spans="1:13" ht="12.6" customHeight="1">
      <c r="A233" s="964"/>
      <c r="B233" s="964"/>
      <c r="C233" s="1751" t="s">
        <v>1515</v>
      </c>
      <c r="D233" s="1749">
        <v>1.7</v>
      </c>
      <c r="E233" s="1749">
        <v>1.5</v>
      </c>
      <c r="F233" s="1749">
        <v>1.8</v>
      </c>
      <c r="G233" s="964"/>
      <c r="H233" s="964"/>
      <c r="I233" s="964"/>
      <c r="J233" s="964"/>
      <c r="K233" s="964"/>
      <c r="L233" s="964"/>
      <c r="M233" s="964"/>
    </row>
    <row r="234" spans="1:13" ht="12.6" customHeight="1">
      <c r="A234" s="1752"/>
      <c r="B234" s="1752"/>
      <c r="C234" s="1752" t="s">
        <v>1516</v>
      </c>
      <c r="D234" s="1753">
        <v>2.2999999999999998</v>
      </c>
      <c r="E234" s="1753">
        <v>3.8</v>
      </c>
      <c r="F234" s="1753">
        <v>3.4</v>
      </c>
      <c r="G234" s="1752"/>
      <c r="H234" s="1752"/>
      <c r="I234" s="1752"/>
      <c r="J234" s="1752"/>
      <c r="K234" s="1752"/>
      <c r="L234" s="1752"/>
      <c r="M234" s="1752"/>
    </row>
    <row r="235" spans="1:13" ht="12.6" customHeight="1">
      <c r="A235" s="533"/>
      <c r="B235" s="533"/>
      <c r="C235" s="533" t="s">
        <v>1521</v>
      </c>
      <c r="D235" s="1747">
        <v>1.4</v>
      </c>
      <c r="E235" s="1747">
        <v>1.7</v>
      </c>
      <c r="F235" s="1747">
        <v>2</v>
      </c>
      <c r="G235" s="533">
        <v>239</v>
      </c>
      <c r="H235" s="1949" t="s">
        <v>1412</v>
      </c>
      <c r="I235" s="533"/>
      <c r="J235" s="533">
        <v>240</v>
      </c>
      <c r="K235" s="533">
        <v>123</v>
      </c>
      <c r="L235" s="533">
        <v>454</v>
      </c>
      <c r="M235" s="533">
        <v>817</v>
      </c>
    </row>
    <row r="236" spans="1:13" ht="12.6" customHeight="1">
      <c r="A236" s="2091" t="s">
        <v>1517</v>
      </c>
      <c r="B236" s="2091" t="s">
        <v>59</v>
      </c>
      <c r="C236" s="964" t="s">
        <v>1522</v>
      </c>
      <c r="D236" s="1749">
        <v>3.8</v>
      </c>
      <c r="E236" s="1749">
        <v>3.8</v>
      </c>
      <c r="F236" s="1749">
        <v>3.7</v>
      </c>
      <c r="G236" s="964"/>
      <c r="H236" s="964"/>
      <c r="I236" s="964"/>
      <c r="J236" s="964"/>
      <c r="K236" s="964"/>
      <c r="L236" s="964"/>
      <c r="M236" s="964"/>
    </row>
    <row r="237" spans="1:13" ht="12.6" customHeight="1">
      <c r="A237" s="964"/>
      <c r="B237" s="964"/>
      <c r="C237" s="977" t="s">
        <v>1515</v>
      </c>
      <c r="D237" s="1749">
        <v>1.4</v>
      </c>
      <c r="E237" s="1749">
        <v>1.6</v>
      </c>
      <c r="F237" s="1749">
        <v>1.9</v>
      </c>
      <c r="G237" s="964"/>
      <c r="H237" s="964"/>
      <c r="I237" s="964"/>
      <c r="J237" s="964"/>
      <c r="K237" s="964"/>
      <c r="L237" s="964"/>
      <c r="M237" s="964"/>
    </row>
    <row r="238" spans="1:13" ht="12.6" customHeight="1">
      <c r="A238" s="1752"/>
      <c r="B238" s="1752"/>
      <c r="C238" s="1752" t="s">
        <v>1516</v>
      </c>
      <c r="D238" s="1753">
        <v>2</v>
      </c>
      <c r="E238" s="1753">
        <v>2.6</v>
      </c>
      <c r="F238" s="1753">
        <v>3</v>
      </c>
      <c r="G238" s="1752"/>
      <c r="H238" s="1752"/>
      <c r="I238" s="1752"/>
      <c r="J238" s="964"/>
      <c r="K238" s="964"/>
      <c r="L238" s="964"/>
      <c r="M238" s="964"/>
    </row>
    <row r="239" spans="1:13" ht="12.6" customHeight="1">
      <c r="A239" s="533"/>
      <c r="B239" s="533"/>
      <c r="C239" s="533" t="s">
        <v>1521</v>
      </c>
      <c r="D239" s="1747">
        <v>0.9</v>
      </c>
      <c r="E239" s="1747">
        <v>0.9</v>
      </c>
      <c r="F239" s="1747">
        <v>1.4</v>
      </c>
      <c r="G239" s="533">
        <v>245</v>
      </c>
      <c r="H239" s="1949" t="s">
        <v>1411</v>
      </c>
      <c r="I239" s="533"/>
      <c r="J239" s="964"/>
      <c r="K239" s="964"/>
      <c r="L239" s="964"/>
      <c r="M239" s="964"/>
    </row>
    <row r="240" spans="1:13" ht="12.6" customHeight="1">
      <c r="A240" s="2079" t="s">
        <v>1518</v>
      </c>
      <c r="B240" s="2079" t="s">
        <v>59</v>
      </c>
      <c r="C240" s="964" t="s">
        <v>1522</v>
      </c>
      <c r="D240" s="1749">
        <v>3.9</v>
      </c>
      <c r="E240" s="1749">
        <v>4.0999999999999996</v>
      </c>
      <c r="F240" s="1749">
        <v>4.3</v>
      </c>
      <c r="G240" s="964"/>
      <c r="H240" s="964"/>
      <c r="I240" s="964"/>
      <c r="J240" s="964"/>
      <c r="K240" s="964"/>
      <c r="L240" s="964"/>
      <c r="M240" s="964"/>
    </row>
    <row r="241" spans="1:13" ht="12.6" customHeight="1">
      <c r="A241" s="2078"/>
      <c r="B241" s="2078" t="s">
        <v>59</v>
      </c>
      <c r="C241" s="977" t="s">
        <v>1515</v>
      </c>
      <c r="D241" s="1749">
        <v>1.1000000000000001</v>
      </c>
      <c r="E241" s="1749">
        <v>1.3</v>
      </c>
      <c r="F241" s="1749">
        <v>1.4</v>
      </c>
      <c r="G241" s="964"/>
      <c r="H241" s="964"/>
      <c r="I241" s="964"/>
      <c r="J241" s="964"/>
      <c r="K241" s="964"/>
      <c r="L241" s="964"/>
      <c r="M241" s="964"/>
    </row>
    <row r="242" spans="1:13" ht="12.6" customHeight="1">
      <c r="A242" s="2078"/>
      <c r="B242" s="2078" t="s">
        <v>59</v>
      </c>
      <c r="C242" s="977" t="s">
        <v>1516</v>
      </c>
      <c r="D242" s="1749">
        <v>1.8</v>
      </c>
      <c r="E242" s="1749">
        <v>2.1</v>
      </c>
      <c r="F242" s="1749">
        <v>1.8</v>
      </c>
      <c r="G242" s="520"/>
      <c r="H242" s="520"/>
      <c r="I242" s="520"/>
      <c r="J242" s="520"/>
      <c r="K242" s="520"/>
      <c r="L242" s="520"/>
      <c r="M242" s="1103"/>
    </row>
    <row r="243" spans="1:13" ht="12.6" customHeight="1">
      <c r="A243" s="544" t="s">
        <v>745</v>
      </c>
      <c r="B243" s="544"/>
      <c r="C243" s="522"/>
      <c r="D243" s="522"/>
      <c r="E243" s="522"/>
      <c r="F243" s="522"/>
      <c r="G243" s="522"/>
      <c r="H243" s="522"/>
      <c r="I243" s="522"/>
      <c r="J243" s="520"/>
      <c r="K243" s="520"/>
      <c r="L243" s="520"/>
      <c r="M243" s="1103"/>
    </row>
    <row r="244" spans="1:13" ht="12.6" customHeight="1">
      <c r="A244" s="2090"/>
      <c r="B244" s="2090" t="s">
        <v>59</v>
      </c>
      <c r="C244" s="1758" t="s">
        <v>1521</v>
      </c>
      <c r="D244" s="1759">
        <v>1.5</v>
      </c>
      <c r="E244" s="1759">
        <v>1.7</v>
      </c>
      <c r="F244" s="1759">
        <v>1.3</v>
      </c>
      <c r="G244" s="1758">
        <v>182</v>
      </c>
      <c r="H244" s="1950" t="s">
        <v>1411</v>
      </c>
      <c r="I244" s="533"/>
      <c r="J244" s="964"/>
      <c r="K244" s="964"/>
      <c r="L244" s="964"/>
      <c r="M244" s="975"/>
    </row>
    <row r="245" spans="1:13" ht="12.6" customHeight="1">
      <c r="A245" s="2079" t="s">
        <v>1513</v>
      </c>
      <c r="B245" s="2079" t="s">
        <v>59</v>
      </c>
      <c r="C245" s="977" t="s">
        <v>1522</v>
      </c>
      <c r="D245" s="1761">
        <v>6.4</v>
      </c>
      <c r="E245" s="1761">
        <v>6.3</v>
      </c>
      <c r="F245" s="1761">
        <v>6.4</v>
      </c>
      <c r="G245" s="977"/>
      <c r="H245" s="977"/>
      <c r="I245" s="977"/>
      <c r="J245" s="977"/>
      <c r="K245" s="977"/>
      <c r="L245" s="977"/>
      <c r="M245" s="977"/>
    </row>
    <row r="246" spans="1:13" ht="12.6" customHeight="1">
      <c r="A246" s="2078"/>
      <c r="B246" s="2078" t="s">
        <v>59</v>
      </c>
      <c r="C246" s="977" t="s">
        <v>1515</v>
      </c>
      <c r="D246" s="1761">
        <v>1.9</v>
      </c>
      <c r="E246" s="1761">
        <v>1.2</v>
      </c>
      <c r="F246" s="1761">
        <v>1</v>
      </c>
      <c r="G246" s="977"/>
      <c r="H246" s="977"/>
      <c r="I246" s="977"/>
      <c r="J246" s="977"/>
      <c r="K246" s="977"/>
      <c r="L246" s="977"/>
      <c r="M246" s="977"/>
    </row>
    <row r="247" spans="1:13" ht="12.6" customHeight="1">
      <c r="A247" s="2092"/>
      <c r="B247" s="2092" t="s">
        <v>59</v>
      </c>
      <c r="C247" s="1752" t="s">
        <v>1516</v>
      </c>
      <c r="D247" s="1763">
        <v>1.1000000000000001</v>
      </c>
      <c r="E247" s="1763">
        <v>1.3</v>
      </c>
      <c r="F247" s="1763">
        <v>1.5</v>
      </c>
      <c r="G247" s="1765"/>
      <c r="H247" s="1765"/>
      <c r="I247" s="1765"/>
      <c r="J247" s="1765"/>
      <c r="K247" s="1765"/>
      <c r="L247" s="1765"/>
      <c r="M247" s="1765"/>
    </row>
    <row r="248" spans="1:13" ht="12.6" customHeight="1">
      <c r="A248" s="2090"/>
      <c r="B248" s="2090" t="s">
        <v>59</v>
      </c>
      <c r="C248" s="1758" t="s">
        <v>1521</v>
      </c>
      <c r="D248" s="1759">
        <v>1.1000000000000001</v>
      </c>
      <c r="E248" s="1759">
        <v>1.1000000000000001</v>
      </c>
      <c r="F248" s="1759">
        <v>0.9</v>
      </c>
      <c r="G248" s="1758">
        <v>185</v>
      </c>
      <c r="H248" s="1950" t="s">
        <v>1412</v>
      </c>
      <c r="I248" s="1758"/>
      <c r="J248" s="1758">
        <v>185</v>
      </c>
      <c r="K248" s="1758">
        <v>26</v>
      </c>
      <c r="L248" s="1758">
        <v>262</v>
      </c>
      <c r="M248" s="1758">
        <v>473</v>
      </c>
    </row>
    <row r="249" spans="1:13" ht="12.6" customHeight="1">
      <c r="A249" s="2078" t="s">
        <v>1517</v>
      </c>
      <c r="B249" s="2078" t="s">
        <v>59</v>
      </c>
      <c r="C249" s="977" t="s">
        <v>1522</v>
      </c>
      <c r="D249" s="1761">
        <v>6.6</v>
      </c>
      <c r="E249" s="1761">
        <v>6.7</v>
      </c>
      <c r="F249" s="1761">
        <v>6.8</v>
      </c>
      <c r="G249" s="977"/>
      <c r="H249" s="977"/>
      <c r="I249" s="977"/>
      <c r="J249" s="977"/>
      <c r="K249" s="977"/>
      <c r="L249" s="977"/>
      <c r="M249" s="977"/>
    </row>
    <row r="250" spans="1:13" ht="12.6" customHeight="1">
      <c r="A250" s="2078"/>
      <c r="B250" s="2078" t="s">
        <v>59</v>
      </c>
      <c r="C250" s="977" t="s">
        <v>1515</v>
      </c>
      <c r="D250" s="1761">
        <v>1.4</v>
      </c>
      <c r="E250" s="1761">
        <v>1</v>
      </c>
      <c r="F250" s="1761">
        <v>1</v>
      </c>
      <c r="G250" s="977"/>
      <c r="H250" s="977"/>
      <c r="I250" s="977"/>
      <c r="J250" s="977"/>
      <c r="K250" s="977"/>
      <c r="L250" s="977"/>
      <c r="M250" s="977"/>
    </row>
    <row r="251" spans="1:13" ht="12.6" customHeight="1">
      <c r="A251" s="2092"/>
      <c r="B251" s="2092" t="s">
        <v>59</v>
      </c>
      <c r="C251" s="1752" t="s">
        <v>1516</v>
      </c>
      <c r="D251" s="1763">
        <v>0.9</v>
      </c>
      <c r="E251" s="1763">
        <v>1.1000000000000001</v>
      </c>
      <c r="F251" s="1763">
        <v>1.1000000000000001</v>
      </c>
      <c r="G251" s="1765"/>
      <c r="H251" s="1765"/>
      <c r="I251" s="1765"/>
      <c r="J251" s="977"/>
      <c r="K251" s="977"/>
      <c r="L251" s="977"/>
      <c r="M251" s="977"/>
    </row>
    <row r="252" spans="1:13" ht="12.6" customHeight="1">
      <c r="A252" s="2090"/>
      <c r="B252" s="2090" t="s">
        <v>59</v>
      </c>
      <c r="C252" s="1758" t="s">
        <v>1521</v>
      </c>
      <c r="D252" s="1759">
        <v>0.8</v>
      </c>
      <c r="E252" s="1759">
        <v>0.5</v>
      </c>
      <c r="F252" s="1759">
        <v>0.4</v>
      </c>
      <c r="G252" s="1758">
        <v>187</v>
      </c>
      <c r="H252" s="1950" t="s">
        <v>1411</v>
      </c>
      <c r="I252" s="1758"/>
      <c r="J252" s="977"/>
      <c r="K252" s="977"/>
      <c r="L252" s="977"/>
      <c r="M252" s="977"/>
    </row>
    <row r="253" spans="1:13" ht="12.6" customHeight="1">
      <c r="A253" s="2079" t="s">
        <v>1518</v>
      </c>
      <c r="B253" s="2079" t="s">
        <v>59</v>
      </c>
      <c r="C253" s="977" t="s">
        <v>1522</v>
      </c>
      <c r="D253" s="1761">
        <v>6.6</v>
      </c>
      <c r="E253" s="1761">
        <v>6.7</v>
      </c>
      <c r="F253" s="1761">
        <v>7</v>
      </c>
      <c r="G253" s="977"/>
      <c r="H253" s="977"/>
      <c r="I253" s="977"/>
      <c r="J253" s="977"/>
      <c r="K253" s="977"/>
      <c r="L253" s="977"/>
      <c r="M253" s="977"/>
    </row>
    <row r="254" spans="1:13" ht="12.6" customHeight="1">
      <c r="A254" s="2078"/>
      <c r="B254" s="2078" t="s">
        <v>59</v>
      </c>
      <c r="C254" s="977" t="s">
        <v>1515</v>
      </c>
      <c r="D254" s="1761">
        <v>1.1000000000000001</v>
      </c>
      <c r="E254" s="1761">
        <v>0.9</v>
      </c>
      <c r="F254" s="1761">
        <v>1.1000000000000001</v>
      </c>
      <c r="G254" s="977"/>
      <c r="H254" s="977"/>
      <c r="I254" s="977"/>
      <c r="J254" s="977"/>
      <c r="K254" s="977"/>
      <c r="L254" s="977"/>
      <c r="M254" s="977"/>
    </row>
    <row r="255" spans="1:13" ht="12.6" customHeight="1">
      <c r="A255" s="2078"/>
      <c r="B255" s="2078" t="s">
        <v>59</v>
      </c>
      <c r="C255" s="964" t="s">
        <v>1516</v>
      </c>
      <c r="D255" s="1761">
        <v>1</v>
      </c>
      <c r="E255" s="1761">
        <v>0.8</v>
      </c>
      <c r="F255" s="1761">
        <v>0.3</v>
      </c>
      <c r="G255" s="977"/>
      <c r="H255" s="977"/>
      <c r="I255" s="977"/>
      <c r="J255" s="977"/>
      <c r="K255" s="977"/>
      <c r="L255" s="977"/>
      <c r="M255" s="977"/>
    </row>
    <row r="256" spans="1:13" ht="12.6" customHeight="1">
      <c r="A256" s="2078"/>
      <c r="B256" s="2078" t="s">
        <v>59</v>
      </c>
      <c r="C256" s="977"/>
      <c r="D256" s="1761"/>
      <c r="E256" s="1761"/>
      <c r="F256" s="1761"/>
      <c r="G256" s="977"/>
      <c r="H256" s="977"/>
      <c r="I256" s="977"/>
      <c r="J256" s="977"/>
      <c r="K256" s="977"/>
      <c r="L256" s="977"/>
      <c r="M256" s="977"/>
    </row>
    <row r="257" spans="1:13" ht="12.6" customHeight="1">
      <c r="A257" s="544" t="s">
        <v>744</v>
      </c>
      <c r="B257" s="544"/>
      <c r="C257" s="1765"/>
      <c r="D257" s="1763"/>
      <c r="E257" s="1763"/>
      <c r="F257" s="1763"/>
      <c r="G257" s="1765"/>
      <c r="H257" s="1765"/>
      <c r="I257" s="1765"/>
      <c r="J257" s="977"/>
      <c r="K257" s="977"/>
      <c r="L257" s="977"/>
      <c r="M257" s="977"/>
    </row>
    <row r="258" spans="1:13" ht="12.6" customHeight="1">
      <c r="A258" s="2090"/>
      <c r="B258" s="2090" t="s">
        <v>59</v>
      </c>
      <c r="C258" s="1758" t="s">
        <v>1521</v>
      </c>
      <c r="D258" s="1759">
        <v>2.2000000000000002</v>
      </c>
      <c r="E258" s="1759">
        <v>2.2999999999999998</v>
      </c>
      <c r="F258" s="1759">
        <v>2</v>
      </c>
      <c r="G258" s="1758">
        <v>94</v>
      </c>
      <c r="H258" s="1950" t="s">
        <v>1411</v>
      </c>
      <c r="I258" s="1758"/>
      <c r="J258" s="977"/>
      <c r="K258" s="977"/>
      <c r="L258" s="977"/>
      <c r="M258" s="977"/>
    </row>
    <row r="259" spans="1:13" ht="12.6" customHeight="1">
      <c r="A259" s="2079" t="s">
        <v>1513</v>
      </c>
      <c r="B259" s="2079" t="s">
        <v>59</v>
      </c>
      <c r="C259" s="977" t="s">
        <v>1522</v>
      </c>
      <c r="D259" s="1761">
        <v>3.3</v>
      </c>
      <c r="E259" s="1761">
        <v>3</v>
      </c>
      <c r="F259" s="1761">
        <v>2.7</v>
      </c>
      <c r="G259" s="977"/>
      <c r="H259" s="977"/>
      <c r="I259" s="977"/>
      <c r="J259" s="977"/>
      <c r="K259" s="977"/>
      <c r="L259" s="977"/>
      <c r="M259" s="977"/>
    </row>
    <row r="260" spans="1:13" ht="12.6" customHeight="1">
      <c r="A260" s="2078"/>
      <c r="B260" s="2078" t="s">
        <v>59</v>
      </c>
      <c r="C260" s="977" t="s">
        <v>1515</v>
      </c>
      <c r="D260" s="1761">
        <v>2.6</v>
      </c>
      <c r="E260" s="1761">
        <v>1.8</v>
      </c>
      <c r="F260" s="1761">
        <v>1.8</v>
      </c>
      <c r="G260" s="977"/>
      <c r="H260" s="977"/>
      <c r="I260" s="977"/>
      <c r="J260" s="977"/>
      <c r="K260" s="977"/>
      <c r="L260" s="977"/>
      <c r="M260" s="977"/>
    </row>
    <row r="261" spans="1:13" ht="12.6" customHeight="1">
      <c r="A261" s="2092"/>
      <c r="B261" s="2092" t="s">
        <v>59</v>
      </c>
      <c r="C261" s="1752" t="s">
        <v>1516</v>
      </c>
      <c r="D261" s="1763">
        <v>3.6</v>
      </c>
      <c r="E261" s="1763">
        <v>4.3</v>
      </c>
      <c r="F261" s="1763">
        <v>4</v>
      </c>
      <c r="G261" s="1765"/>
      <c r="H261" s="1765"/>
      <c r="I261" s="1765"/>
      <c r="J261" s="1765"/>
      <c r="K261" s="1765"/>
      <c r="L261" s="1765"/>
      <c r="M261" s="1765"/>
    </row>
    <row r="262" spans="1:13" ht="12.6" customHeight="1">
      <c r="A262" s="2090"/>
      <c r="B262" s="2090" t="s">
        <v>59</v>
      </c>
      <c r="C262" s="1758" t="s">
        <v>1521</v>
      </c>
      <c r="D262" s="1759">
        <v>2</v>
      </c>
      <c r="E262" s="1759">
        <v>1.8</v>
      </c>
      <c r="F262" s="1759">
        <v>1.7</v>
      </c>
      <c r="G262" s="1758">
        <v>97</v>
      </c>
      <c r="H262" s="1950" t="s">
        <v>1412</v>
      </c>
      <c r="I262" s="1758"/>
      <c r="J262" s="1758">
        <v>98</v>
      </c>
      <c r="K262" s="1758">
        <v>86</v>
      </c>
      <c r="L262" s="1758">
        <v>322</v>
      </c>
      <c r="M262" s="1758">
        <v>506</v>
      </c>
    </row>
    <row r="263" spans="1:13" ht="12.6" customHeight="1">
      <c r="A263" s="2078" t="s">
        <v>1517</v>
      </c>
      <c r="B263" s="2078" t="s">
        <v>59</v>
      </c>
      <c r="C263" s="977" t="s">
        <v>1522</v>
      </c>
      <c r="D263" s="1761">
        <v>3.4</v>
      </c>
      <c r="E263" s="1761">
        <v>3.4</v>
      </c>
      <c r="F263" s="1761">
        <v>3.3</v>
      </c>
      <c r="G263" s="977"/>
      <c r="H263" s="977"/>
      <c r="I263" s="977"/>
      <c r="J263" s="977"/>
      <c r="K263" s="977"/>
      <c r="L263" s="977"/>
      <c r="M263" s="977"/>
    </row>
    <row r="264" spans="1:13" ht="12.6" customHeight="1">
      <c r="A264" s="2078"/>
      <c r="B264" s="2078" t="s">
        <v>59</v>
      </c>
      <c r="C264" s="977" t="s">
        <v>1515</v>
      </c>
      <c r="D264" s="1761">
        <v>2.2999999999999998</v>
      </c>
      <c r="E264" s="1761">
        <v>2</v>
      </c>
      <c r="F264" s="1761">
        <v>1.8</v>
      </c>
      <c r="G264" s="977"/>
      <c r="H264" s="977"/>
      <c r="I264" s="977"/>
      <c r="J264" s="977"/>
      <c r="K264" s="977"/>
      <c r="L264" s="977"/>
      <c r="M264" s="977"/>
    </row>
    <row r="265" spans="1:13" ht="12.6" customHeight="1">
      <c r="A265" s="2092"/>
      <c r="B265" s="2092" t="s">
        <v>59</v>
      </c>
      <c r="C265" s="1752" t="s">
        <v>1516</v>
      </c>
      <c r="D265" s="1763">
        <v>3.5</v>
      </c>
      <c r="E265" s="1763">
        <v>3.8</v>
      </c>
      <c r="F265" s="1763">
        <v>3.8</v>
      </c>
      <c r="G265" s="1765"/>
      <c r="H265" s="1765"/>
      <c r="I265" s="1765"/>
      <c r="J265" s="977"/>
      <c r="K265" s="977"/>
      <c r="L265" s="977"/>
      <c r="M265" s="977"/>
    </row>
    <row r="266" spans="1:13" ht="12.6" customHeight="1">
      <c r="A266" s="2090"/>
      <c r="B266" s="2090" t="s">
        <v>59</v>
      </c>
      <c r="C266" s="1758" t="s">
        <v>1521</v>
      </c>
      <c r="D266" s="1759">
        <v>1.3</v>
      </c>
      <c r="E266" s="1759">
        <v>1</v>
      </c>
      <c r="F266" s="1759">
        <v>1.3</v>
      </c>
      <c r="G266" s="1758">
        <v>104</v>
      </c>
      <c r="H266" s="1950" t="s">
        <v>1411</v>
      </c>
      <c r="I266" s="1758"/>
      <c r="J266" s="977"/>
      <c r="K266" s="977"/>
      <c r="L266" s="977"/>
      <c r="M266" s="977"/>
    </row>
    <row r="267" spans="1:13" ht="12.6" customHeight="1">
      <c r="A267" s="2079" t="s">
        <v>1518</v>
      </c>
      <c r="B267" s="2079" t="s">
        <v>59</v>
      </c>
      <c r="C267" s="977" t="s">
        <v>1522</v>
      </c>
      <c r="D267" s="1761">
        <v>3.7</v>
      </c>
      <c r="E267" s="1761">
        <v>4.0999999999999996</v>
      </c>
      <c r="F267" s="1761">
        <v>4.7</v>
      </c>
      <c r="G267" s="977"/>
      <c r="H267" s="977"/>
      <c r="I267" s="977"/>
      <c r="J267" s="977"/>
      <c r="K267" s="977"/>
      <c r="L267" s="977"/>
      <c r="M267" s="977"/>
    </row>
    <row r="268" spans="1:13" ht="12.6" customHeight="1">
      <c r="A268" s="2078"/>
      <c r="B268" s="2078" t="s">
        <v>59</v>
      </c>
      <c r="C268" s="977" t="s">
        <v>1515</v>
      </c>
      <c r="D268" s="1761">
        <v>1.5</v>
      </c>
      <c r="E268" s="1761">
        <v>1.6</v>
      </c>
      <c r="F268" s="1761">
        <v>2</v>
      </c>
      <c r="G268" s="977"/>
      <c r="H268" s="977"/>
      <c r="I268" s="977"/>
      <c r="J268" s="977"/>
      <c r="K268" s="977"/>
      <c r="L268" s="977"/>
      <c r="M268" s="977"/>
    </row>
    <row r="269" spans="1:13" ht="12.6" customHeight="1">
      <c r="A269" s="2078"/>
      <c r="B269" s="2078" t="s">
        <v>59</v>
      </c>
      <c r="C269" s="964" t="s">
        <v>1516</v>
      </c>
      <c r="D269" s="1761">
        <v>2.2999999999999998</v>
      </c>
      <c r="E269" s="1799">
        <v>0</v>
      </c>
      <c r="F269" s="1761">
        <v>1.7</v>
      </c>
      <c r="G269" s="977"/>
      <c r="H269" s="977"/>
      <c r="I269" s="977"/>
      <c r="J269" s="977"/>
      <c r="K269" s="977"/>
      <c r="L269" s="977"/>
      <c r="M269" s="977"/>
    </row>
    <row r="270" spans="1:13" ht="12.6" customHeight="1">
      <c r="A270" s="2078"/>
      <c r="B270" s="2078" t="s">
        <v>59</v>
      </c>
      <c r="C270" s="977"/>
      <c r="D270" s="1761"/>
      <c r="E270" s="1761"/>
      <c r="F270" s="1761"/>
      <c r="G270" s="977"/>
      <c r="H270" s="977"/>
      <c r="I270" s="977"/>
      <c r="J270" s="977"/>
      <c r="K270" s="977"/>
      <c r="L270" s="977"/>
      <c r="M270" s="977"/>
    </row>
    <row r="271" spans="1:13" ht="12.6" customHeight="1">
      <c r="A271" s="544" t="s">
        <v>743</v>
      </c>
      <c r="B271" s="544"/>
      <c r="C271" s="1765"/>
      <c r="D271" s="1763"/>
      <c r="E271" s="1763"/>
      <c r="F271" s="1763"/>
      <c r="G271" s="1765"/>
      <c r="H271" s="1765"/>
      <c r="I271" s="1765"/>
      <c r="J271" s="977"/>
      <c r="K271" s="977"/>
      <c r="L271" s="977"/>
      <c r="M271" s="977"/>
    </row>
    <row r="272" spans="1:13" ht="12.6" customHeight="1">
      <c r="A272" s="2090"/>
      <c r="B272" s="2090" t="s">
        <v>59</v>
      </c>
      <c r="C272" s="1758" t="s">
        <v>1521</v>
      </c>
      <c r="D272" s="1759">
        <v>1.7</v>
      </c>
      <c r="E272" s="1759">
        <v>2.7</v>
      </c>
      <c r="F272" s="1759">
        <v>2.6</v>
      </c>
      <c r="G272" s="1758">
        <v>96</v>
      </c>
      <c r="H272" s="1950" t="s">
        <v>1411</v>
      </c>
      <c r="I272" s="1758"/>
      <c r="J272" s="977"/>
      <c r="K272" s="977"/>
      <c r="L272" s="977"/>
      <c r="M272" s="977"/>
    </row>
    <row r="273" spans="1:13" ht="12.6" customHeight="1">
      <c r="A273" s="2079" t="s">
        <v>1513</v>
      </c>
      <c r="B273" s="2079" t="s">
        <v>59</v>
      </c>
      <c r="C273" s="977" t="s">
        <v>1522</v>
      </c>
      <c r="D273" s="1761">
        <v>6.7</v>
      </c>
      <c r="E273" s="1761">
        <v>6.3</v>
      </c>
      <c r="F273" s="1761">
        <v>5.7</v>
      </c>
      <c r="G273" s="977"/>
      <c r="H273" s="977"/>
      <c r="I273" s="977"/>
      <c r="J273" s="977"/>
      <c r="K273" s="977"/>
      <c r="L273" s="977"/>
      <c r="M273" s="977"/>
    </row>
    <row r="274" spans="1:13" ht="12.6" customHeight="1">
      <c r="A274" s="2078"/>
      <c r="B274" s="2078" t="s">
        <v>59</v>
      </c>
      <c r="C274" s="977" t="s">
        <v>1515</v>
      </c>
      <c r="D274" s="1761">
        <v>1.8</v>
      </c>
      <c r="E274" s="1761">
        <v>2.6</v>
      </c>
      <c r="F274" s="1761">
        <v>2.1</v>
      </c>
      <c r="G274" s="977"/>
      <c r="H274" s="977"/>
      <c r="I274" s="977"/>
      <c r="J274" s="977"/>
      <c r="K274" s="977"/>
      <c r="L274" s="977"/>
      <c r="M274" s="977"/>
    </row>
    <row r="275" spans="1:13" ht="12.6" customHeight="1">
      <c r="A275" s="2092"/>
      <c r="B275" s="2092" t="s">
        <v>59</v>
      </c>
      <c r="C275" s="1752" t="s">
        <v>1516</v>
      </c>
      <c r="D275" s="1763">
        <v>1.1000000000000001</v>
      </c>
      <c r="E275" s="1763">
        <v>2.6</v>
      </c>
      <c r="F275" s="1763">
        <v>3.3</v>
      </c>
      <c r="G275" s="1765"/>
      <c r="H275" s="1765"/>
      <c r="I275" s="1765"/>
      <c r="J275" s="1765"/>
      <c r="K275" s="1765"/>
      <c r="L275" s="1765"/>
      <c r="M275" s="1765"/>
    </row>
    <row r="276" spans="1:13" ht="12.6" customHeight="1">
      <c r="A276" s="2090"/>
      <c r="B276" s="2090" t="s">
        <v>59</v>
      </c>
      <c r="C276" s="1758" t="s">
        <v>1521</v>
      </c>
      <c r="D276" s="1759">
        <v>1.4</v>
      </c>
      <c r="E276" s="1759">
        <v>1.9</v>
      </c>
      <c r="F276" s="1759">
        <v>2.2999999999999998</v>
      </c>
      <c r="G276" s="1758">
        <v>97</v>
      </c>
      <c r="H276" s="1950" t="s">
        <v>1412</v>
      </c>
      <c r="I276" s="1758"/>
      <c r="J276" s="1758">
        <v>97</v>
      </c>
      <c r="K276" s="1758">
        <v>12</v>
      </c>
      <c r="L276" s="1758">
        <v>171</v>
      </c>
      <c r="M276" s="1758">
        <v>280</v>
      </c>
    </row>
    <row r="277" spans="1:13" ht="12.6" customHeight="1">
      <c r="A277" s="2078" t="s">
        <v>1517</v>
      </c>
      <c r="B277" s="2078" t="s">
        <v>59</v>
      </c>
      <c r="C277" s="977" t="s">
        <v>1522</v>
      </c>
      <c r="D277" s="1761">
        <v>6.9</v>
      </c>
      <c r="E277" s="1761">
        <v>6.7</v>
      </c>
      <c r="F277" s="1761">
        <v>6.3</v>
      </c>
      <c r="G277" s="977"/>
      <c r="H277" s="977"/>
      <c r="I277" s="977"/>
      <c r="J277" s="977"/>
      <c r="K277" s="977"/>
      <c r="L277" s="977"/>
      <c r="M277" s="977"/>
    </row>
    <row r="278" spans="1:13" ht="12.6" customHeight="1">
      <c r="A278" s="2078"/>
      <c r="B278" s="2078" t="s">
        <v>59</v>
      </c>
      <c r="C278" s="977" t="s">
        <v>1515</v>
      </c>
      <c r="D278" s="1761">
        <v>1.4</v>
      </c>
      <c r="E278" s="1761">
        <v>2</v>
      </c>
      <c r="F278" s="1761">
        <v>2.2000000000000002</v>
      </c>
      <c r="G278" s="977"/>
      <c r="H278" s="977"/>
      <c r="I278" s="977"/>
      <c r="J278" s="977"/>
      <c r="K278" s="977"/>
      <c r="L278" s="977"/>
      <c r="M278" s="977"/>
    </row>
    <row r="279" spans="1:13" ht="12.6" customHeight="1">
      <c r="A279" s="2092"/>
      <c r="B279" s="2092" t="s">
        <v>59</v>
      </c>
      <c r="C279" s="1752" t="s">
        <v>1516</v>
      </c>
      <c r="D279" s="1763">
        <v>1.1000000000000001</v>
      </c>
      <c r="E279" s="1763">
        <v>2.4</v>
      </c>
      <c r="F279" s="1763">
        <v>2.9</v>
      </c>
      <c r="G279" s="1765"/>
      <c r="H279" s="1765"/>
      <c r="I279" s="1765"/>
      <c r="J279" s="977"/>
      <c r="K279" s="977"/>
      <c r="L279" s="977"/>
      <c r="M279" s="977"/>
    </row>
    <row r="280" spans="1:13" ht="12.6" customHeight="1">
      <c r="A280" s="2090"/>
      <c r="B280" s="2090" t="s">
        <v>59</v>
      </c>
      <c r="C280" s="1758" t="s">
        <v>1521</v>
      </c>
      <c r="D280" s="1759">
        <v>1.1000000000000001</v>
      </c>
      <c r="E280" s="1759">
        <v>1.3</v>
      </c>
      <c r="F280" s="1759">
        <v>1.7</v>
      </c>
      <c r="G280" s="1758">
        <v>98</v>
      </c>
      <c r="H280" s="1950" t="s">
        <v>1411</v>
      </c>
      <c r="I280" s="1758"/>
      <c r="J280" s="977"/>
      <c r="K280" s="977"/>
      <c r="L280" s="977"/>
      <c r="M280" s="977"/>
    </row>
    <row r="281" spans="1:13" ht="12.6" customHeight="1">
      <c r="A281" s="2079" t="s">
        <v>1518</v>
      </c>
      <c r="B281" s="2079" t="s">
        <v>59</v>
      </c>
      <c r="C281" s="977" t="s">
        <v>1522</v>
      </c>
      <c r="D281" s="1761">
        <v>6.9</v>
      </c>
      <c r="E281" s="1761">
        <v>7</v>
      </c>
      <c r="F281" s="1761">
        <v>7.1</v>
      </c>
      <c r="G281" s="977"/>
      <c r="H281" s="977"/>
      <c r="I281" s="977"/>
      <c r="J281" s="977"/>
      <c r="K281" s="977"/>
      <c r="L281" s="977"/>
      <c r="M281" s="977"/>
    </row>
    <row r="282" spans="1:13" ht="12.6" customHeight="1">
      <c r="A282" s="2078"/>
      <c r="B282" s="2078" t="s">
        <v>59</v>
      </c>
      <c r="C282" s="977" t="s">
        <v>1515</v>
      </c>
      <c r="D282" s="1761">
        <v>1</v>
      </c>
      <c r="E282" s="1761">
        <v>1.6</v>
      </c>
      <c r="F282" s="1761">
        <v>2.9</v>
      </c>
      <c r="G282" s="977"/>
      <c r="H282" s="977"/>
      <c r="I282" s="977"/>
      <c r="J282" s="977"/>
      <c r="K282" s="977"/>
      <c r="L282" s="977"/>
      <c r="M282" s="977"/>
    </row>
    <row r="283" spans="1:13" ht="12.6" customHeight="1">
      <c r="A283" s="2092"/>
      <c r="B283" s="2092" t="s">
        <v>59</v>
      </c>
      <c r="C283" s="1752" t="s">
        <v>1516</v>
      </c>
      <c r="D283" s="1763">
        <v>1</v>
      </c>
      <c r="E283" s="1763">
        <v>1.8</v>
      </c>
      <c r="F283" s="1763">
        <v>2.9</v>
      </c>
      <c r="G283" s="1765"/>
      <c r="H283" s="1765"/>
      <c r="I283" s="1765"/>
      <c r="J283" s="1765"/>
      <c r="K283" s="1765"/>
      <c r="L283" s="1765"/>
      <c r="M283" s="1765"/>
    </row>
    <row r="284" spans="1:13" ht="12.6" customHeight="1">
      <c r="A284" s="2093" t="s">
        <v>1519</v>
      </c>
      <c r="B284" s="2093" t="s">
        <v>59</v>
      </c>
      <c r="C284" s="1766"/>
      <c r="D284" s="1766"/>
      <c r="E284" s="1766"/>
      <c r="F284" s="1766"/>
      <c r="G284" s="1766"/>
      <c r="H284" s="1766"/>
      <c r="I284" s="1766"/>
      <c r="J284" s="1766">
        <v>15</v>
      </c>
      <c r="K284" s="1766">
        <v>2</v>
      </c>
      <c r="L284" s="1766">
        <v>235</v>
      </c>
      <c r="M284" s="1766">
        <v>252</v>
      </c>
    </row>
    <row r="285" spans="1:13" ht="12.6" customHeight="1">
      <c r="A285" s="2094" t="s">
        <v>249</v>
      </c>
      <c r="B285" s="2094" t="s">
        <v>59</v>
      </c>
      <c r="C285" s="1922"/>
      <c r="D285" s="1922"/>
      <c r="E285" s="1922"/>
      <c r="F285" s="1922"/>
      <c r="G285" s="1922"/>
      <c r="H285" s="1922"/>
      <c r="I285" s="1922"/>
      <c r="J285" s="1923">
        <v>635</v>
      </c>
      <c r="K285" s="1923">
        <v>249</v>
      </c>
      <c r="L285" s="1923">
        <v>1444</v>
      </c>
      <c r="M285" s="1923">
        <v>2328</v>
      </c>
    </row>
    <row r="286" spans="1:13">
      <c r="A286" s="519"/>
      <c r="B286" s="519"/>
      <c r="C286" s="519"/>
      <c r="D286" s="519"/>
      <c r="E286" s="519"/>
      <c r="F286" s="519"/>
      <c r="G286" s="519"/>
      <c r="H286" s="519"/>
      <c r="I286" s="519"/>
      <c r="J286" s="519"/>
      <c r="K286" s="519"/>
      <c r="L286" s="519"/>
      <c r="M286" s="519"/>
    </row>
    <row r="309" spans="1:13" ht="7.5" customHeight="1">
      <c r="A309" s="1592"/>
      <c r="B309" s="1592"/>
      <c r="C309" s="1592"/>
      <c r="D309" s="1583"/>
      <c r="E309" s="1583"/>
      <c r="F309" s="1583"/>
      <c r="G309" s="1583"/>
      <c r="H309" s="1583"/>
      <c r="I309" s="1583"/>
      <c r="J309" s="1583"/>
      <c r="K309" s="1583"/>
      <c r="L309" s="1583"/>
      <c r="M309" s="1592"/>
    </row>
    <row r="310" spans="1:13" ht="12.75" customHeight="1">
      <c r="A310" s="2081" t="s">
        <v>1471</v>
      </c>
      <c r="B310" s="2081" t="s">
        <v>59</v>
      </c>
      <c r="C310" s="2081" t="s">
        <v>59</v>
      </c>
      <c r="D310" s="2081" t="s">
        <v>59</v>
      </c>
      <c r="E310" s="2081" t="s">
        <v>59</v>
      </c>
      <c r="F310" s="2081" t="s">
        <v>59</v>
      </c>
      <c r="G310" s="2081" t="s">
        <v>59</v>
      </c>
      <c r="H310" s="2081" t="s">
        <v>59</v>
      </c>
      <c r="I310" s="2081" t="s">
        <v>59</v>
      </c>
      <c r="J310" s="2081" t="s">
        <v>59</v>
      </c>
      <c r="K310" s="2081" t="s">
        <v>59</v>
      </c>
      <c r="L310" s="2081" t="s">
        <v>59</v>
      </c>
      <c r="M310" s="1111"/>
    </row>
    <row r="311" spans="1:13" ht="9" customHeight="1">
      <c r="A311" s="547"/>
      <c r="B311" s="547"/>
      <c r="C311" s="1118"/>
      <c r="D311" s="1118"/>
      <c r="E311" s="1118"/>
      <c r="F311" s="1118"/>
      <c r="G311" s="1118"/>
      <c r="H311" s="1118"/>
      <c r="I311" s="1118"/>
      <c r="J311" s="520"/>
      <c r="K311" s="542"/>
      <c r="L311" s="520"/>
      <c r="M311" s="520"/>
    </row>
    <row r="312" spans="1:13" ht="9" customHeight="1">
      <c r="A312" s="1930" t="s">
        <v>1435</v>
      </c>
      <c r="B312" s="1742"/>
      <c r="C312" s="521"/>
      <c r="D312" s="521"/>
      <c r="E312" s="521"/>
      <c r="F312" s="521"/>
      <c r="G312" s="542"/>
      <c r="H312" s="542"/>
      <c r="I312" s="542"/>
      <c r="J312" s="542"/>
      <c r="K312" s="542"/>
      <c r="L312" s="542"/>
      <c r="M312" s="542"/>
    </row>
    <row r="313" spans="1:13" ht="9" customHeight="1">
      <c r="A313" s="520"/>
      <c r="B313" s="520"/>
      <c r="C313" s="2097" t="s">
        <v>1523</v>
      </c>
      <c r="D313" s="2097" t="s">
        <v>59</v>
      </c>
      <c r="E313" s="2097" t="s">
        <v>59</v>
      </c>
      <c r="F313" s="2097" t="s">
        <v>59</v>
      </c>
      <c r="G313" s="2098" t="s">
        <v>1524</v>
      </c>
      <c r="H313" s="2098" t="s">
        <v>59</v>
      </c>
      <c r="I313" s="2098" t="s">
        <v>59</v>
      </c>
      <c r="J313" s="2098" t="s">
        <v>59</v>
      </c>
      <c r="K313" s="2099" t="s">
        <v>1525</v>
      </c>
      <c r="L313" s="542" t="s">
        <v>1526</v>
      </c>
      <c r="M313" s="542"/>
    </row>
    <row r="314" spans="1:13" ht="10.5" customHeight="1">
      <c r="A314" s="544" t="s">
        <v>725</v>
      </c>
      <c r="B314" s="1743"/>
      <c r="C314" s="1770" t="s">
        <v>1527</v>
      </c>
      <c r="D314" s="1770" t="s">
        <v>1528</v>
      </c>
      <c r="E314" s="1770" t="s">
        <v>1529</v>
      </c>
      <c r="F314" s="1771" t="s">
        <v>1505</v>
      </c>
      <c r="G314" s="1772" t="s">
        <v>1527</v>
      </c>
      <c r="H314" s="1770" t="s">
        <v>1528</v>
      </c>
      <c r="I314" s="1770" t="s">
        <v>1529</v>
      </c>
      <c r="J314" s="1770" t="s">
        <v>1505</v>
      </c>
      <c r="K314" s="2100" t="s">
        <v>59</v>
      </c>
      <c r="L314" s="1744" t="s">
        <v>1530</v>
      </c>
      <c r="M314" s="542"/>
    </row>
    <row r="315" spans="1:13" ht="9" customHeight="1">
      <c r="A315" s="2101" t="s">
        <v>1531</v>
      </c>
      <c r="B315" s="2101" t="s">
        <v>59</v>
      </c>
      <c r="C315" s="1773">
        <v>10781</v>
      </c>
      <c r="D315" s="1773">
        <v>493</v>
      </c>
      <c r="E315" s="1773">
        <v>136</v>
      </c>
      <c r="F315" s="1773">
        <v>11410</v>
      </c>
      <c r="G315" s="1773">
        <v>27</v>
      </c>
      <c r="H315" s="1773">
        <v>25</v>
      </c>
      <c r="I315" s="1773">
        <v>70</v>
      </c>
      <c r="J315" s="1773">
        <v>122</v>
      </c>
      <c r="K315" s="1773">
        <v>11288</v>
      </c>
      <c r="L315" s="1773">
        <v>-76</v>
      </c>
      <c r="M315" s="964"/>
    </row>
    <row r="316" spans="1:13" ht="9" customHeight="1">
      <c r="A316" s="2102" t="s">
        <v>1532</v>
      </c>
      <c r="B316" s="2102" t="s">
        <v>59</v>
      </c>
      <c r="C316" s="1774">
        <v>2324</v>
      </c>
      <c r="D316" s="1774">
        <v>251</v>
      </c>
      <c r="E316" s="1774">
        <v>216</v>
      </c>
      <c r="F316" s="1774">
        <v>2790</v>
      </c>
      <c r="G316" s="1774">
        <v>11</v>
      </c>
      <c r="H316" s="1774">
        <v>17</v>
      </c>
      <c r="I316" s="1774">
        <v>109</v>
      </c>
      <c r="J316" s="1774">
        <v>137</v>
      </c>
      <c r="K316" s="1774">
        <v>2654</v>
      </c>
      <c r="L316" s="1774">
        <v>2</v>
      </c>
      <c r="M316" s="964"/>
    </row>
    <row r="317" spans="1:13" ht="9" customHeight="1">
      <c r="A317" s="2102" t="s">
        <v>1533</v>
      </c>
      <c r="B317" s="2102" t="s">
        <v>59</v>
      </c>
      <c r="C317" s="1774">
        <v>737</v>
      </c>
      <c r="D317" s="1774">
        <v>133</v>
      </c>
      <c r="E317" s="1774">
        <v>48</v>
      </c>
      <c r="F317" s="1774">
        <v>918</v>
      </c>
      <c r="G317" s="1774">
        <v>4</v>
      </c>
      <c r="H317" s="1774">
        <v>8</v>
      </c>
      <c r="I317" s="1774">
        <v>24</v>
      </c>
      <c r="J317" s="1774">
        <v>36</v>
      </c>
      <c r="K317" s="1774">
        <v>882</v>
      </c>
      <c r="L317" s="1774">
        <v>2</v>
      </c>
      <c r="M317" s="964"/>
    </row>
    <row r="318" spans="1:13" ht="9" customHeight="1">
      <c r="A318" s="2102" t="s">
        <v>1534</v>
      </c>
      <c r="B318" s="2102" t="s">
        <v>59</v>
      </c>
      <c r="C318" s="1774">
        <v>449</v>
      </c>
      <c r="D318" s="1774">
        <v>87</v>
      </c>
      <c r="E318" s="1774">
        <v>163</v>
      </c>
      <c r="F318" s="1774">
        <v>699</v>
      </c>
      <c r="G318" s="1774">
        <v>5</v>
      </c>
      <c r="H318" s="1774">
        <v>8</v>
      </c>
      <c r="I318" s="1774">
        <v>83</v>
      </c>
      <c r="J318" s="1774">
        <v>96</v>
      </c>
      <c r="K318" s="1774">
        <v>603</v>
      </c>
      <c r="L318" s="1774">
        <v>3</v>
      </c>
      <c r="M318" s="964"/>
    </row>
    <row r="319" spans="1:13" ht="9" customHeight="1">
      <c r="A319" s="2102" t="s">
        <v>1535</v>
      </c>
      <c r="B319" s="2102" t="s">
        <v>59</v>
      </c>
      <c r="C319" s="1774">
        <v>1138</v>
      </c>
      <c r="D319" s="1774">
        <v>31</v>
      </c>
      <c r="E319" s="1774">
        <v>4</v>
      </c>
      <c r="F319" s="1774">
        <v>1173</v>
      </c>
      <c r="G319" s="1774">
        <v>2</v>
      </c>
      <c r="H319" s="1774">
        <v>1</v>
      </c>
      <c r="I319" s="1774">
        <v>2</v>
      </c>
      <c r="J319" s="1774">
        <v>4</v>
      </c>
      <c r="K319" s="1774">
        <v>1169</v>
      </c>
      <c r="L319" s="1774">
        <v>-3</v>
      </c>
      <c r="M319" s="964"/>
    </row>
    <row r="320" spans="1:13" ht="9" customHeight="1">
      <c r="A320" s="2102" t="s">
        <v>1536</v>
      </c>
      <c r="B320" s="2102" t="s">
        <v>59</v>
      </c>
      <c r="C320" s="1774">
        <v>3067</v>
      </c>
      <c r="D320" s="1774">
        <v>126</v>
      </c>
      <c r="E320" s="1774">
        <v>738</v>
      </c>
      <c r="F320" s="1774">
        <v>3932</v>
      </c>
      <c r="G320" s="1774">
        <v>5</v>
      </c>
      <c r="H320" s="1774">
        <v>3</v>
      </c>
      <c r="I320" s="1774">
        <v>391</v>
      </c>
      <c r="J320" s="1774">
        <v>400</v>
      </c>
      <c r="K320" s="1774">
        <v>3532</v>
      </c>
      <c r="L320" s="1774">
        <v>-145</v>
      </c>
      <c r="M320" s="964"/>
    </row>
    <row r="321" spans="1:13" ht="9" customHeight="1">
      <c r="A321" s="2102" t="s">
        <v>1537</v>
      </c>
      <c r="B321" s="2102" t="s">
        <v>59</v>
      </c>
      <c r="C321" s="1774">
        <v>1584</v>
      </c>
      <c r="D321" s="1774">
        <v>75</v>
      </c>
      <c r="E321" s="1774">
        <v>33</v>
      </c>
      <c r="F321" s="1774">
        <v>1692</v>
      </c>
      <c r="G321" s="1774">
        <v>4</v>
      </c>
      <c r="H321" s="1774">
        <v>3</v>
      </c>
      <c r="I321" s="1774">
        <v>16</v>
      </c>
      <c r="J321" s="1774">
        <v>23</v>
      </c>
      <c r="K321" s="1774">
        <v>1670</v>
      </c>
      <c r="L321" s="1774">
        <v>-5</v>
      </c>
      <c r="M321" s="964"/>
    </row>
    <row r="322" spans="1:13" ht="9" customHeight="1">
      <c r="A322" s="2102" t="s">
        <v>1538</v>
      </c>
      <c r="B322" s="2102" t="s">
        <v>59</v>
      </c>
      <c r="C322" s="1774">
        <v>263</v>
      </c>
      <c r="D322" s="1774">
        <v>17</v>
      </c>
      <c r="E322" s="1774">
        <v>8</v>
      </c>
      <c r="F322" s="1774">
        <v>288</v>
      </c>
      <c r="G322" s="1775" t="s">
        <v>246</v>
      </c>
      <c r="H322" s="1775">
        <v>1</v>
      </c>
      <c r="I322" s="1775">
        <v>3</v>
      </c>
      <c r="J322" s="1775">
        <v>4</v>
      </c>
      <c r="K322" s="1775">
        <v>284</v>
      </c>
      <c r="L322" s="1774">
        <v>-1</v>
      </c>
      <c r="M322" s="964"/>
    </row>
    <row r="323" spans="1:13" ht="9" customHeight="1">
      <c r="A323" s="2102" t="s">
        <v>1539</v>
      </c>
      <c r="B323" s="2102" t="s">
        <v>59</v>
      </c>
      <c r="C323" s="1774">
        <v>1220</v>
      </c>
      <c r="D323" s="1774">
        <v>35</v>
      </c>
      <c r="E323" s="1774">
        <v>697</v>
      </c>
      <c r="F323" s="1774">
        <v>1952</v>
      </c>
      <c r="G323" s="1775">
        <v>1</v>
      </c>
      <c r="H323" s="1775" t="s">
        <v>246</v>
      </c>
      <c r="I323" s="1775">
        <v>372</v>
      </c>
      <c r="J323" s="1775">
        <v>373</v>
      </c>
      <c r="K323" s="1775">
        <v>1578</v>
      </c>
      <c r="L323" s="1774">
        <v>-138</v>
      </c>
      <c r="M323" s="964"/>
    </row>
    <row r="324" spans="1:13" ht="9" customHeight="1">
      <c r="A324" s="2102" t="s">
        <v>1540</v>
      </c>
      <c r="B324" s="2102" t="s">
        <v>59</v>
      </c>
      <c r="C324" s="1774">
        <v>2456</v>
      </c>
      <c r="D324" s="1774">
        <v>406</v>
      </c>
      <c r="E324" s="1774">
        <v>30</v>
      </c>
      <c r="F324" s="1774">
        <v>2891</v>
      </c>
      <c r="G324" s="1775">
        <v>6</v>
      </c>
      <c r="H324" s="1775">
        <v>14</v>
      </c>
      <c r="I324" s="1775">
        <v>13</v>
      </c>
      <c r="J324" s="1775">
        <v>33</v>
      </c>
      <c r="K324" s="1775">
        <v>2858</v>
      </c>
      <c r="L324" s="1774">
        <v>-22</v>
      </c>
      <c r="M324" s="964"/>
    </row>
    <row r="325" spans="1:13" ht="9" customHeight="1">
      <c r="A325" s="2102" t="s">
        <v>1541</v>
      </c>
      <c r="B325" s="2102" t="s">
        <v>59</v>
      </c>
      <c r="C325" s="1774">
        <v>932</v>
      </c>
      <c r="D325" s="1774">
        <v>96</v>
      </c>
      <c r="E325" s="1774">
        <v>19</v>
      </c>
      <c r="F325" s="1774">
        <v>1047</v>
      </c>
      <c r="G325" s="1775">
        <v>2</v>
      </c>
      <c r="H325" s="1775">
        <v>5</v>
      </c>
      <c r="I325" s="1775">
        <v>8</v>
      </c>
      <c r="J325" s="1775">
        <v>15</v>
      </c>
      <c r="K325" s="1775">
        <v>1032</v>
      </c>
      <c r="L325" s="1774">
        <v>-10</v>
      </c>
      <c r="M325" s="964"/>
    </row>
    <row r="326" spans="1:13" ht="9" customHeight="1">
      <c r="A326" s="2102" t="s">
        <v>1542</v>
      </c>
      <c r="B326" s="2102" t="s">
        <v>59</v>
      </c>
      <c r="C326" s="1774">
        <v>199</v>
      </c>
      <c r="D326" s="1774">
        <v>49</v>
      </c>
      <c r="E326" s="1774">
        <v>4</v>
      </c>
      <c r="F326" s="1774">
        <v>253</v>
      </c>
      <c r="G326" s="1775">
        <v>1</v>
      </c>
      <c r="H326" s="1775">
        <v>2</v>
      </c>
      <c r="I326" s="1775">
        <v>3</v>
      </c>
      <c r="J326" s="1775">
        <v>5</v>
      </c>
      <c r="K326" s="1775">
        <v>247</v>
      </c>
      <c r="L326" s="1774">
        <v>-2</v>
      </c>
      <c r="M326" s="1103"/>
    </row>
    <row r="327" spans="1:13" ht="9" customHeight="1">
      <c r="A327" s="2102" t="s">
        <v>1543</v>
      </c>
      <c r="B327" s="2102" t="s">
        <v>59</v>
      </c>
      <c r="C327" s="1774">
        <v>1324</v>
      </c>
      <c r="D327" s="1774">
        <v>261</v>
      </c>
      <c r="E327" s="1774">
        <v>7</v>
      </c>
      <c r="F327" s="1774">
        <v>1592</v>
      </c>
      <c r="G327" s="1775">
        <v>3</v>
      </c>
      <c r="H327" s="1775">
        <v>7</v>
      </c>
      <c r="I327" s="1775">
        <v>3</v>
      </c>
      <c r="J327" s="1775">
        <v>13</v>
      </c>
      <c r="K327" s="1775">
        <v>1579</v>
      </c>
      <c r="L327" s="1774">
        <v>-10</v>
      </c>
      <c r="M327" s="1103"/>
    </row>
    <row r="328" spans="1:13" ht="9" customHeight="1">
      <c r="A328" s="2102" t="s">
        <v>1544</v>
      </c>
      <c r="B328" s="2102" t="s">
        <v>59</v>
      </c>
      <c r="C328" s="1774">
        <v>6323</v>
      </c>
      <c r="D328" s="1774">
        <v>789</v>
      </c>
      <c r="E328" s="1774">
        <v>229</v>
      </c>
      <c r="F328" s="1774">
        <v>7340</v>
      </c>
      <c r="G328" s="1775">
        <v>16</v>
      </c>
      <c r="H328" s="1775">
        <v>50</v>
      </c>
      <c r="I328" s="1775">
        <v>130</v>
      </c>
      <c r="J328" s="1775">
        <v>196</v>
      </c>
      <c r="K328" s="1775">
        <v>7144</v>
      </c>
      <c r="L328" s="1774">
        <v>-74</v>
      </c>
      <c r="M328" s="1103"/>
    </row>
    <row r="329" spans="1:13" ht="9" customHeight="1">
      <c r="A329" s="2102" t="s">
        <v>1545</v>
      </c>
      <c r="B329" s="2102" t="s">
        <v>59</v>
      </c>
      <c r="C329" s="1774">
        <v>1308</v>
      </c>
      <c r="D329" s="1774">
        <v>168</v>
      </c>
      <c r="E329" s="1774">
        <v>68</v>
      </c>
      <c r="F329" s="1774">
        <v>1544</v>
      </c>
      <c r="G329" s="1775">
        <v>3</v>
      </c>
      <c r="H329" s="1775">
        <v>10</v>
      </c>
      <c r="I329" s="1775">
        <v>39</v>
      </c>
      <c r="J329" s="1775">
        <v>52</v>
      </c>
      <c r="K329" s="1775">
        <v>1493</v>
      </c>
      <c r="L329" s="1774">
        <v>-23</v>
      </c>
      <c r="M329" s="975"/>
    </row>
    <row r="330" spans="1:13" ht="9" customHeight="1">
      <c r="A330" s="2102" t="s">
        <v>1546</v>
      </c>
      <c r="B330" s="2102" t="s">
        <v>59</v>
      </c>
      <c r="C330" s="1774">
        <v>1153</v>
      </c>
      <c r="D330" s="1774">
        <v>57</v>
      </c>
      <c r="E330" s="1774">
        <v>34</v>
      </c>
      <c r="F330" s="1774">
        <v>1244</v>
      </c>
      <c r="G330" s="1775">
        <v>2</v>
      </c>
      <c r="H330" s="1775">
        <v>3</v>
      </c>
      <c r="I330" s="1775">
        <v>18</v>
      </c>
      <c r="J330" s="1775">
        <v>24</v>
      </c>
      <c r="K330" s="1775">
        <v>1220</v>
      </c>
      <c r="L330" s="1774">
        <v>-8</v>
      </c>
      <c r="M330" s="977"/>
    </row>
    <row r="331" spans="1:13" ht="9" customHeight="1">
      <c r="A331" s="2102" t="s">
        <v>1547</v>
      </c>
      <c r="B331" s="2102" t="s">
        <v>59</v>
      </c>
      <c r="C331" s="1774">
        <v>2410</v>
      </c>
      <c r="D331" s="1774">
        <v>224</v>
      </c>
      <c r="E331" s="1774">
        <v>101</v>
      </c>
      <c r="F331" s="1774">
        <v>2735</v>
      </c>
      <c r="G331" s="1775">
        <v>8</v>
      </c>
      <c r="H331" s="1775">
        <v>25</v>
      </c>
      <c r="I331" s="1775">
        <v>54</v>
      </c>
      <c r="J331" s="1775">
        <v>86</v>
      </c>
      <c r="K331" s="1775">
        <v>2648</v>
      </c>
      <c r="L331" s="1774">
        <v>-27</v>
      </c>
      <c r="M331" s="977"/>
    </row>
    <row r="332" spans="1:13" ht="9" customHeight="1">
      <c r="A332" s="2102" t="s">
        <v>1548</v>
      </c>
      <c r="B332" s="2102" t="s">
        <v>59</v>
      </c>
      <c r="C332" s="1774">
        <v>246</v>
      </c>
      <c r="D332" s="1774">
        <v>22</v>
      </c>
      <c r="E332" s="1774">
        <v>3</v>
      </c>
      <c r="F332" s="1774">
        <v>271</v>
      </c>
      <c r="G332" s="1775" t="s">
        <v>246</v>
      </c>
      <c r="H332" s="1775">
        <v>1</v>
      </c>
      <c r="I332" s="1775">
        <v>2</v>
      </c>
      <c r="J332" s="1775">
        <v>3</v>
      </c>
      <c r="K332" s="1775">
        <v>268</v>
      </c>
      <c r="L332" s="1774">
        <v>-1</v>
      </c>
      <c r="M332" s="977"/>
    </row>
    <row r="333" spans="1:13" ht="9" customHeight="1">
      <c r="A333" s="2102" t="s">
        <v>1549</v>
      </c>
      <c r="B333" s="2102" t="s">
        <v>59</v>
      </c>
      <c r="C333" s="1774">
        <v>594</v>
      </c>
      <c r="D333" s="1774">
        <v>111</v>
      </c>
      <c r="E333" s="1774">
        <v>23</v>
      </c>
      <c r="F333" s="1774">
        <v>728</v>
      </c>
      <c r="G333" s="1775">
        <v>2</v>
      </c>
      <c r="H333" s="1775">
        <v>5</v>
      </c>
      <c r="I333" s="1775">
        <v>16</v>
      </c>
      <c r="J333" s="1775">
        <v>23</v>
      </c>
      <c r="K333" s="1775">
        <v>705</v>
      </c>
      <c r="L333" s="1774">
        <v>-16</v>
      </c>
      <c r="M333" s="977"/>
    </row>
    <row r="334" spans="1:13" ht="9" customHeight="1">
      <c r="A334" s="2102" t="s">
        <v>1550</v>
      </c>
      <c r="B334" s="2102" t="s">
        <v>59</v>
      </c>
      <c r="C334" s="1774">
        <v>612</v>
      </c>
      <c r="D334" s="1774">
        <v>206</v>
      </c>
      <c r="E334" s="1774">
        <v>1</v>
      </c>
      <c r="F334" s="1774">
        <v>818</v>
      </c>
      <c r="G334" s="1775">
        <v>1</v>
      </c>
      <c r="H334" s="1775">
        <v>7</v>
      </c>
      <c r="I334" s="1775" t="s">
        <v>246</v>
      </c>
      <c r="J334" s="1775">
        <v>9</v>
      </c>
      <c r="K334" s="1775">
        <v>810</v>
      </c>
      <c r="L334" s="1774">
        <v>1</v>
      </c>
      <c r="M334" s="977"/>
    </row>
    <row r="335" spans="1:13" ht="9" customHeight="1">
      <c r="A335" s="2102" t="s">
        <v>1551</v>
      </c>
      <c r="B335" s="2102" t="s">
        <v>59</v>
      </c>
      <c r="C335" s="1774">
        <v>27294</v>
      </c>
      <c r="D335" s="1774">
        <v>2610</v>
      </c>
      <c r="E335" s="1774">
        <v>743</v>
      </c>
      <c r="F335" s="1774">
        <v>30647</v>
      </c>
      <c r="G335" s="1775">
        <v>72</v>
      </c>
      <c r="H335" s="1775">
        <v>116</v>
      </c>
      <c r="I335" s="1775">
        <v>350</v>
      </c>
      <c r="J335" s="1775">
        <v>538</v>
      </c>
      <c r="K335" s="1775">
        <v>30109</v>
      </c>
      <c r="L335" s="1774">
        <v>-140</v>
      </c>
      <c r="M335" s="977"/>
    </row>
    <row r="336" spans="1:13" ht="9" customHeight="1">
      <c r="A336" s="2102" t="s">
        <v>1552</v>
      </c>
      <c r="B336" s="2102" t="s">
        <v>59</v>
      </c>
      <c r="C336" s="1774">
        <v>1631</v>
      </c>
      <c r="D336" s="1774">
        <v>333</v>
      </c>
      <c r="E336" s="1774">
        <v>113</v>
      </c>
      <c r="F336" s="1774">
        <v>2077</v>
      </c>
      <c r="G336" s="1775">
        <v>4</v>
      </c>
      <c r="H336" s="1775">
        <v>9</v>
      </c>
      <c r="I336" s="1775">
        <v>74</v>
      </c>
      <c r="J336" s="1775">
        <v>87</v>
      </c>
      <c r="K336" s="1775">
        <v>1990</v>
      </c>
      <c r="L336" s="1774">
        <v>-8</v>
      </c>
      <c r="M336" s="977"/>
    </row>
    <row r="337" spans="1:13" ht="9" customHeight="1">
      <c r="A337" s="2102" t="s">
        <v>1553</v>
      </c>
      <c r="B337" s="2102" t="s">
        <v>59</v>
      </c>
      <c r="C337" s="1774">
        <v>3304</v>
      </c>
      <c r="D337" s="1774">
        <v>316</v>
      </c>
      <c r="E337" s="1774">
        <v>116</v>
      </c>
      <c r="F337" s="1774">
        <v>3736</v>
      </c>
      <c r="G337" s="1775">
        <v>6</v>
      </c>
      <c r="H337" s="1775">
        <v>15</v>
      </c>
      <c r="I337" s="1775">
        <v>55</v>
      </c>
      <c r="J337" s="1775">
        <v>77</v>
      </c>
      <c r="K337" s="1775">
        <v>3659</v>
      </c>
      <c r="L337" s="1774">
        <v>-21</v>
      </c>
      <c r="M337" s="977"/>
    </row>
    <row r="338" spans="1:13" ht="9" customHeight="1">
      <c r="A338" s="2102" t="s">
        <v>1554</v>
      </c>
      <c r="B338" s="2102" t="s">
        <v>59</v>
      </c>
      <c r="C338" s="1774">
        <v>9562</v>
      </c>
      <c r="D338" s="1774">
        <v>667</v>
      </c>
      <c r="E338" s="1774">
        <v>242</v>
      </c>
      <c r="F338" s="1774">
        <v>10471</v>
      </c>
      <c r="G338" s="1775">
        <v>26</v>
      </c>
      <c r="H338" s="1775">
        <v>29</v>
      </c>
      <c r="I338" s="1775">
        <v>72</v>
      </c>
      <c r="J338" s="1775">
        <v>128</v>
      </c>
      <c r="K338" s="1775">
        <v>10343</v>
      </c>
      <c r="L338" s="1774">
        <v>-29</v>
      </c>
      <c r="M338" s="977"/>
    </row>
    <row r="339" spans="1:13" ht="9" customHeight="1">
      <c r="A339" s="2102" t="s">
        <v>1555</v>
      </c>
      <c r="B339" s="2102" t="s">
        <v>59</v>
      </c>
      <c r="C339" s="1774">
        <v>4898</v>
      </c>
      <c r="D339" s="1774">
        <v>430</v>
      </c>
      <c r="E339" s="1774">
        <v>111</v>
      </c>
      <c r="F339" s="1774">
        <v>5439</v>
      </c>
      <c r="G339" s="1775">
        <v>18</v>
      </c>
      <c r="H339" s="1775">
        <v>20</v>
      </c>
      <c r="I339" s="1775">
        <v>78</v>
      </c>
      <c r="J339" s="1775">
        <v>115</v>
      </c>
      <c r="K339" s="1775">
        <v>5324</v>
      </c>
      <c r="L339" s="1774">
        <v>-38</v>
      </c>
      <c r="M339" s="977"/>
    </row>
    <row r="340" spans="1:13" ht="9" customHeight="1">
      <c r="A340" s="2102" t="s">
        <v>1556</v>
      </c>
      <c r="B340" s="2102" t="s">
        <v>59</v>
      </c>
      <c r="C340" s="1774">
        <v>4790</v>
      </c>
      <c r="D340" s="1774">
        <v>558</v>
      </c>
      <c r="E340" s="1774">
        <v>95</v>
      </c>
      <c r="F340" s="1774">
        <v>5444</v>
      </c>
      <c r="G340" s="1775">
        <v>10</v>
      </c>
      <c r="H340" s="1775">
        <v>29</v>
      </c>
      <c r="I340" s="1775">
        <v>44</v>
      </c>
      <c r="J340" s="1775">
        <v>83</v>
      </c>
      <c r="K340" s="1775">
        <v>5361</v>
      </c>
      <c r="L340" s="1774">
        <v>-31</v>
      </c>
      <c r="M340" s="977"/>
    </row>
    <row r="341" spans="1:13" ht="9" customHeight="1">
      <c r="A341" s="2102" t="s">
        <v>1557</v>
      </c>
      <c r="B341" s="2102" t="s">
        <v>59</v>
      </c>
      <c r="C341" s="1774">
        <v>1954</v>
      </c>
      <c r="D341" s="1774">
        <v>218</v>
      </c>
      <c r="E341" s="1774">
        <v>57</v>
      </c>
      <c r="F341" s="1774">
        <v>2229</v>
      </c>
      <c r="G341" s="1775">
        <v>4</v>
      </c>
      <c r="H341" s="1775">
        <v>7</v>
      </c>
      <c r="I341" s="1775">
        <v>23</v>
      </c>
      <c r="J341" s="1775">
        <v>34</v>
      </c>
      <c r="K341" s="1775">
        <v>2195</v>
      </c>
      <c r="L341" s="1774">
        <v>-11</v>
      </c>
      <c r="M341" s="977"/>
    </row>
    <row r="342" spans="1:13" ht="9" customHeight="1">
      <c r="A342" s="2102" t="s">
        <v>1558</v>
      </c>
      <c r="B342" s="2102" t="s">
        <v>59</v>
      </c>
      <c r="C342" s="1774">
        <v>1154</v>
      </c>
      <c r="D342" s="1774">
        <v>88</v>
      </c>
      <c r="E342" s="1774">
        <v>9</v>
      </c>
      <c r="F342" s="1774">
        <v>1251</v>
      </c>
      <c r="G342" s="1775">
        <v>3</v>
      </c>
      <c r="H342" s="1775">
        <v>6</v>
      </c>
      <c r="I342" s="1775">
        <v>5</v>
      </c>
      <c r="J342" s="1775">
        <v>14</v>
      </c>
      <c r="K342" s="1775">
        <v>1238</v>
      </c>
      <c r="L342" s="1774">
        <v>-1</v>
      </c>
      <c r="M342" s="1776"/>
    </row>
    <row r="343" spans="1:13" ht="9" customHeight="1">
      <c r="A343" s="2102" t="s">
        <v>1559</v>
      </c>
      <c r="B343" s="2102" t="s">
        <v>59</v>
      </c>
      <c r="C343" s="1774">
        <v>6717</v>
      </c>
      <c r="D343" s="1774">
        <v>184</v>
      </c>
      <c r="E343" s="1774">
        <v>625</v>
      </c>
      <c r="F343" s="1774">
        <v>7525</v>
      </c>
      <c r="G343" s="1775">
        <v>17</v>
      </c>
      <c r="H343" s="1775">
        <v>5</v>
      </c>
      <c r="I343" s="1775">
        <v>272</v>
      </c>
      <c r="J343" s="1775">
        <v>294</v>
      </c>
      <c r="K343" s="1775">
        <v>7232</v>
      </c>
      <c r="L343" s="1774">
        <v>-44</v>
      </c>
      <c r="M343" s="1776"/>
    </row>
    <row r="344" spans="1:13" ht="9" customHeight="1">
      <c r="A344" s="2102" t="s">
        <v>1560</v>
      </c>
      <c r="B344" s="2102" t="s">
        <v>59</v>
      </c>
      <c r="C344" s="1774">
        <v>217</v>
      </c>
      <c r="D344" s="1774">
        <v>3</v>
      </c>
      <c r="E344" s="1774">
        <v>11</v>
      </c>
      <c r="F344" s="1774">
        <v>230</v>
      </c>
      <c r="G344" s="1775" t="s">
        <v>246</v>
      </c>
      <c r="H344" s="1775" t="s">
        <v>246</v>
      </c>
      <c r="I344" s="1775">
        <v>10</v>
      </c>
      <c r="J344" s="1775">
        <v>11</v>
      </c>
      <c r="K344" s="1775">
        <v>220</v>
      </c>
      <c r="L344" s="1774">
        <v>-1</v>
      </c>
      <c r="M344" s="977"/>
    </row>
    <row r="345" spans="1:13" ht="9" customHeight="1">
      <c r="A345" s="2102" t="s">
        <v>1561</v>
      </c>
      <c r="B345" s="2102" t="s">
        <v>59</v>
      </c>
      <c r="C345" s="1774">
        <v>6267</v>
      </c>
      <c r="D345" s="1774">
        <v>179</v>
      </c>
      <c r="E345" s="1774">
        <v>613</v>
      </c>
      <c r="F345" s="1774">
        <v>7059</v>
      </c>
      <c r="G345" s="1775">
        <v>16</v>
      </c>
      <c r="H345" s="1775">
        <v>4</v>
      </c>
      <c r="I345" s="1775">
        <v>261</v>
      </c>
      <c r="J345" s="1775">
        <v>282</v>
      </c>
      <c r="K345" s="1775">
        <v>6777</v>
      </c>
      <c r="L345" s="1774">
        <v>-43</v>
      </c>
      <c r="M345" s="977"/>
    </row>
    <row r="346" spans="1:13" ht="9" customHeight="1">
      <c r="A346" s="2102" t="s">
        <v>1562</v>
      </c>
      <c r="B346" s="2102" t="s">
        <v>59</v>
      </c>
      <c r="C346" s="1774">
        <v>233</v>
      </c>
      <c r="D346" s="1774">
        <v>2</v>
      </c>
      <c r="E346" s="1774">
        <v>1</v>
      </c>
      <c r="F346" s="1774">
        <v>236</v>
      </c>
      <c r="G346" s="1775" t="s">
        <v>246</v>
      </c>
      <c r="H346" s="1775" t="s">
        <v>246</v>
      </c>
      <c r="I346" s="1775" t="s">
        <v>246</v>
      </c>
      <c r="J346" s="1775">
        <v>1</v>
      </c>
      <c r="K346" s="1775">
        <v>235</v>
      </c>
      <c r="L346" s="1775" t="s">
        <v>246</v>
      </c>
      <c r="M346" s="977"/>
    </row>
    <row r="347" spans="1:13" ht="9" customHeight="1">
      <c r="A347" s="2102" t="s">
        <v>1563</v>
      </c>
      <c r="B347" s="2102" t="s">
        <v>59</v>
      </c>
      <c r="C347" s="1774">
        <v>4933</v>
      </c>
      <c r="D347" s="1774">
        <v>97</v>
      </c>
      <c r="E347" s="1774">
        <v>31</v>
      </c>
      <c r="F347" s="1774">
        <v>5061</v>
      </c>
      <c r="G347" s="1775">
        <v>9</v>
      </c>
      <c r="H347" s="1775">
        <v>4</v>
      </c>
      <c r="I347" s="1775">
        <v>16</v>
      </c>
      <c r="J347" s="1775">
        <v>29</v>
      </c>
      <c r="K347" s="1775">
        <v>5032</v>
      </c>
      <c r="L347" s="1774">
        <v>-5</v>
      </c>
      <c r="M347" s="977"/>
    </row>
    <row r="348" spans="1:13" ht="9" customHeight="1">
      <c r="A348" s="2102" t="s">
        <v>1564</v>
      </c>
      <c r="B348" s="2102" t="s">
        <v>59</v>
      </c>
      <c r="C348" s="1774">
        <v>2275</v>
      </c>
      <c r="D348" s="1774">
        <v>40</v>
      </c>
      <c r="E348" s="1774">
        <v>26</v>
      </c>
      <c r="F348" s="1774">
        <v>2341</v>
      </c>
      <c r="G348" s="1775">
        <v>5</v>
      </c>
      <c r="H348" s="1775">
        <v>1</v>
      </c>
      <c r="I348" s="1775">
        <v>12</v>
      </c>
      <c r="J348" s="1775">
        <v>18</v>
      </c>
      <c r="K348" s="1775">
        <v>2324</v>
      </c>
      <c r="L348" s="1774">
        <v>-6</v>
      </c>
      <c r="M348" s="977"/>
    </row>
    <row r="349" spans="1:13" ht="9" customHeight="1">
      <c r="A349" s="2102" t="s">
        <v>1565</v>
      </c>
      <c r="B349" s="2102" t="s">
        <v>59</v>
      </c>
      <c r="C349" s="1774">
        <v>1911</v>
      </c>
      <c r="D349" s="1774">
        <v>35</v>
      </c>
      <c r="E349" s="1774">
        <v>1</v>
      </c>
      <c r="F349" s="1774">
        <v>1947</v>
      </c>
      <c r="G349" s="1775">
        <v>2</v>
      </c>
      <c r="H349" s="1775">
        <v>2</v>
      </c>
      <c r="I349" s="1775">
        <v>1</v>
      </c>
      <c r="J349" s="1775">
        <v>4</v>
      </c>
      <c r="K349" s="1775">
        <v>1942</v>
      </c>
      <c r="L349" s="1774">
        <v>-3</v>
      </c>
      <c r="M349" s="977"/>
    </row>
    <row r="350" spans="1:13" ht="9" customHeight="1">
      <c r="A350" s="2102" t="s">
        <v>1566</v>
      </c>
      <c r="B350" s="2102" t="s">
        <v>59</v>
      </c>
      <c r="C350" s="1774">
        <v>746</v>
      </c>
      <c r="D350" s="1774">
        <v>22</v>
      </c>
      <c r="E350" s="1774">
        <v>4</v>
      </c>
      <c r="F350" s="1774">
        <v>773</v>
      </c>
      <c r="G350" s="1775">
        <v>2</v>
      </c>
      <c r="H350" s="1775">
        <v>1</v>
      </c>
      <c r="I350" s="1775">
        <v>4</v>
      </c>
      <c r="J350" s="1775">
        <v>7</v>
      </c>
      <c r="K350" s="1775">
        <v>766</v>
      </c>
      <c r="L350" s="1774">
        <v>3</v>
      </c>
      <c r="M350" s="977"/>
    </row>
    <row r="351" spans="1:13" ht="9" customHeight="1">
      <c r="A351" s="2102" t="s">
        <v>1567</v>
      </c>
      <c r="B351" s="2102" t="s">
        <v>59</v>
      </c>
      <c r="C351" s="1774">
        <v>35680</v>
      </c>
      <c r="D351" s="1774">
        <v>1082</v>
      </c>
      <c r="E351" s="1774">
        <v>269</v>
      </c>
      <c r="F351" s="1774">
        <v>37031</v>
      </c>
      <c r="G351" s="1775">
        <v>33</v>
      </c>
      <c r="H351" s="1775">
        <v>26</v>
      </c>
      <c r="I351" s="1775">
        <v>103</v>
      </c>
      <c r="J351" s="1775">
        <v>163</v>
      </c>
      <c r="K351" s="1775">
        <v>36869</v>
      </c>
      <c r="L351" s="1774">
        <v>-67</v>
      </c>
      <c r="M351" s="977"/>
    </row>
    <row r="352" spans="1:13" ht="9" customHeight="1">
      <c r="A352" s="2102" t="s">
        <v>1568</v>
      </c>
      <c r="B352" s="2102" t="s">
        <v>59</v>
      </c>
      <c r="C352" s="1774">
        <v>706</v>
      </c>
      <c r="D352" s="1774">
        <v>40</v>
      </c>
      <c r="E352" s="1774">
        <v>10</v>
      </c>
      <c r="F352" s="1774">
        <v>755</v>
      </c>
      <c r="G352" s="1775">
        <v>2</v>
      </c>
      <c r="H352" s="1775">
        <v>1</v>
      </c>
      <c r="I352" s="1775" t="s">
        <v>246</v>
      </c>
      <c r="J352" s="1775">
        <v>3</v>
      </c>
      <c r="K352" s="1775">
        <v>752</v>
      </c>
      <c r="L352" s="1774">
        <v>26</v>
      </c>
      <c r="M352" s="977"/>
    </row>
    <row r="353" spans="1:13" ht="3.75" customHeight="1">
      <c r="A353" s="2106"/>
      <c r="B353" s="2106" t="s">
        <v>59</v>
      </c>
      <c r="C353" s="1777"/>
      <c r="D353" s="1777"/>
      <c r="E353" s="1777"/>
      <c r="F353" s="1777"/>
      <c r="G353" s="1778"/>
      <c r="H353" s="1778"/>
      <c r="I353" s="1778"/>
      <c r="J353" s="1778"/>
      <c r="K353" s="1778"/>
      <c r="L353" s="1777"/>
      <c r="M353" s="977"/>
    </row>
    <row r="354" spans="1:13" ht="9" customHeight="1">
      <c r="A354" s="2107" t="s">
        <v>1569</v>
      </c>
      <c r="B354" s="2107" t="s">
        <v>59</v>
      </c>
      <c r="C354" s="1927">
        <v>100280</v>
      </c>
      <c r="D354" s="1928">
        <v>6076</v>
      </c>
      <c r="E354" s="1928">
        <v>3028</v>
      </c>
      <c r="F354" s="1928">
        <v>109384</v>
      </c>
      <c r="G354" s="1929">
        <v>200</v>
      </c>
      <c r="H354" s="1929">
        <v>260</v>
      </c>
      <c r="I354" s="1929">
        <v>1455</v>
      </c>
      <c r="J354" s="1929">
        <v>1915</v>
      </c>
      <c r="K354" s="1929">
        <v>107469</v>
      </c>
      <c r="L354" s="1928">
        <v>-545</v>
      </c>
      <c r="M354" s="977"/>
    </row>
    <row r="355" spans="1:13" ht="9" customHeight="1">
      <c r="A355" s="2101" t="s">
        <v>1570</v>
      </c>
      <c r="B355" s="2101" t="s">
        <v>59</v>
      </c>
      <c r="C355" s="1779">
        <v>104187</v>
      </c>
      <c r="D355" s="1779">
        <v>4101</v>
      </c>
      <c r="E355" s="1779">
        <v>595</v>
      </c>
      <c r="F355" s="1779">
        <v>108883</v>
      </c>
      <c r="G355" s="1780">
        <v>22</v>
      </c>
      <c r="H355" s="1780">
        <v>27</v>
      </c>
      <c r="I355" s="1780">
        <v>55</v>
      </c>
      <c r="J355" s="1780">
        <v>104</v>
      </c>
      <c r="K355" s="1780">
        <v>108785</v>
      </c>
      <c r="L355" s="1779">
        <v>-75</v>
      </c>
      <c r="M355" s="977"/>
    </row>
    <row r="356" spans="1:13" ht="9" customHeight="1">
      <c r="A356" s="2102" t="s">
        <v>1571</v>
      </c>
      <c r="B356" s="2102" t="s">
        <v>59</v>
      </c>
      <c r="C356" s="1781">
        <v>16348</v>
      </c>
      <c r="D356" s="1781">
        <v>1177</v>
      </c>
      <c r="E356" s="1781">
        <v>440</v>
      </c>
      <c r="F356" s="1781">
        <v>17966</v>
      </c>
      <c r="G356" s="1782">
        <v>60</v>
      </c>
      <c r="H356" s="1782">
        <v>63</v>
      </c>
      <c r="I356" s="1782">
        <v>206</v>
      </c>
      <c r="J356" s="1782">
        <v>329</v>
      </c>
      <c r="K356" s="1782">
        <v>17630</v>
      </c>
      <c r="L356" s="1781">
        <v>-82</v>
      </c>
      <c r="M356" s="977"/>
    </row>
    <row r="357" spans="1:13" ht="9" customHeight="1">
      <c r="A357" s="2106" t="s">
        <v>1572</v>
      </c>
      <c r="B357" s="2106" t="s">
        <v>59</v>
      </c>
      <c r="C357" s="1783">
        <v>5480</v>
      </c>
      <c r="D357" s="1783">
        <v>1041</v>
      </c>
      <c r="E357" s="1783">
        <v>358</v>
      </c>
      <c r="F357" s="1783">
        <v>6879</v>
      </c>
      <c r="G357" s="1783">
        <v>40</v>
      </c>
      <c r="H357" s="1783">
        <v>114</v>
      </c>
      <c r="I357" s="1783">
        <v>182</v>
      </c>
      <c r="J357" s="1783">
        <v>336</v>
      </c>
      <c r="K357" s="1783">
        <v>6543</v>
      </c>
      <c r="L357" s="1783">
        <v>-150</v>
      </c>
      <c r="M357" s="977"/>
    </row>
    <row r="358" spans="1:13" ht="9.6" customHeight="1">
      <c r="A358" s="2107" t="s">
        <v>1573</v>
      </c>
      <c r="B358" s="2107" t="s">
        <v>59</v>
      </c>
      <c r="C358" s="1928">
        <v>126015</v>
      </c>
      <c r="D358" s="1928">
        <v>6319</v>
      </c>
      <c r="E358" s="1928">
        <v>1393</v>
      </c>
      <c r="F358" s="1928">
        <v>133727</v>
      </c>
      <c r="G358" s="1928">
        <v>122</v>
      </c>
      <c r="H358" s="1928">
        <v>204</v>
      </c>
      <c r="I358" s="1928">
        <v>443</v>
      </c>
      <c r="J358" s="1928">
        <v>769</v>
      </c>
      <c r="K358" s="1928">
        <v>132959</v>
      </c>
      <c r="L358" s="1928">
        <v>-307</v>
      </c>
      <c r="M358" s="977"/>
    </row>
    <row r="359" spans="1:13" ht="9.6" customHeight="1">
      <c r="A359" s="2107" t="s">
        <v>1574</v>
      </c>
      <c r="B359" s="2107" t="s">
        <v>59</v>
      </c>
      <c r="C359" s="1928">
        <v>3000</v>
      </c>
      <c r="D359" s="1928">
        <v>102</v>
      </c>
      <c r="E359" s="1929" t="s">
        <v>237</v>
      </c>
      <c r="F359" s="1929">
        <v>3103</v>
      </c>
      <c r="G359" s="1929" t="s">
        <v>237</v>
      </c>
      <c r="H359" s="1929">
        <v>1</v>
      </c>
      <c r="I359" s="1929" t="s">
        <v>237</v>
      </c>
      <c r="J359" s="1929">
        <v>1</v>
      </c>
      <c r="K359" s="1928">
        <v>3101</v>
      </c>
      <c r="L359" s="1929" t="s">
        <v>237</v>
      </c>
      <c r="M359" s="977"/>
    </row>
    <row r="360" spans="1:13" ht="9.6" customHeight="1">
      <c r="A360" s="2107" t="s">
        <v>1575</v>
      </c>
      <c r="B360" s="2107" t="s">
        <v>59</v>
      </c>
      <c r="C360" s="1927">
        <v>229295</v>
      </c>
      <c r="D360" s="1928">
        <v>12498</v>
      </c>
      <c r="E360" s="1929">
        <v>4421</v>
      </c>
      <c r="F360" s="1929">
        <v>246214</v>
      </c>
      <c r="G360" s="1929">
        <v>322</v>
      </c>
      <c r="H360" s="1929">
        <v>465</v>
      </c>
      <c r="I360" s="1929">
        <v>1898</v>
      </c>
      <c r="J360" s="1929">
        <v>2685</v>
      </c>
      <c r="K360" s="1928">
        <v>243529</v>
      </c>
      <c r="L360" s="1928">
        <v>-852</v>
      </c>
      <c r="M360" s="977"/>
    </row>
    <row r="361" spans="1:13" ht="18.75" customHeight="1">
      <c r="A361" s="2103" t="s">
        <v>1622</v>
      </c>
      <c r="B361" s="2104" t="s">
        <v>59</v>
      </c>
      <c r="C361" s="2104" t="s">
        <v>59</v>
      </c>
      <c r="D361" s="2104" t="s">
        <v>59</v>
      </c>
      <c r="E361" s="2104" t="s">
        <v>59</v>
      </c>
      <c r="F361" s="2104" t="s">
        <v>59</v>
      </c>
      <c r="G361" s="2104" t="s">
        <v>59</v>
      </c>
      <c r="H361" s="2104" t="s">
        <v>59</v>
      </c>
      <c r="I361" s="2104" t="s">
        <v>59</v>
      </c>
      <c r="J361" s="2104" t="s">
        <v>59</v>
      </c>
      <c r="K361" s="2104" t="s">
        <v>59</v>
      </c>
      <c r="L361" s="2105" t="s">
        <v>59</v>
      </c>
      <c r="M361" s="1769"/>
    </row>
    <row r="362" spans="1:13">
      <c r="A362" s="519"/>
      <c r="B362" s="519"/>
      <c r="C362" s="519"/>
      <c r="D362" s="519"/>
      <c r="E362" s="519"/>
      <c r="F362" s="519"/>
      <c r="G362" s="519"/>
      <c r="H362" s="519"/>
      <c r="I362" s="519"/>
      <c r="J362" s="519"/>
      <c r="K362" s="519"/>
      <c r="L362" s="519"/>
      <c r="M362" s="519"/>
    </row>
    <row r="363" spans="1:13" ht="12.75" customHeight="1">
      <c r="A363" s="1919" t="s">
        <v>1471</v>
      </c>
      <c r="B363" s="1918"/>
      <c r="C363" s="1918"/>
      <c r="D363" s="1918"/>
      <c r="E363" s="1918"/>
      <c r="F363" s="1918"/>
      <c r="G363" s="1918"/>
      <c r="H363" s="1918"/>
      <c r="I363" s="1918"/>
      <c r="J363" s="1629" t="s">
        <v>59</v>
      </c>
      <c r="K363" s="1629" t="s">
        <v>59</v>
      </c>
      <c r="L363" s="1629" t="s">
        <v>59</v>
      </c>
      <c r="M363" s="1111"/>
    </row>
    <row r="364" spans="1:13" ht="9" customHeight="1">
      <c r="A364" s="547"/>
      <c r="B364" s="547"/>
      <c r="C364" s="1118"/>
      <c r="D364" s="1118"/>
      <c r="E364" s="1118"/>
      <c r="F364" s="1118"/>
      <c r="G364" s="1118"/>
      <c r="H364" s="1118"/>
      <c r="I364" s="1118"/>
      <c r="J364" s="520"/>
      <c r="K364" s="542"/>
      <c r="L364" s="520"/>
      <c r="M364" s="520"/>
    </row>
    <row r="365" spans="1:13" ht="9" customHeight="1">
      <c r="A365" s="1930" t="s">
        <v>1490</v>
      </c>
      <c r="B365" s="1742"/>
      <c r="C365" s="521"/>
      <c r="D365" s="521"/>
      <c r="E365" s="521"/>
      <c r="F365" s="521"/>
      <c r="G365" s="542"/>
      <c r="H365" s="542"/>
      <c r="I365" s="542"/>
      <c r="J365" s="542"/>
      <c r="K365" s="542"/>
      <c r="L365" s="542"/>
      <c r="M365" s="542"/>
    </row>
    <row r="366" spans="1:13" ht="9" customHeight="1">
      <c r="A366" s="520"/>
      <c r="B366" s="520"/>
      <c r="C366" s="1784" t="s">
        <v>1523</v>
      </c>
      <c r="D366" s="1784" t="s">
        <v>59</v>
      </c>
      <c r="E366" s="1784" t="s">
        <v>59</v>
      </c>
      <c r="F366" s="1784" t="s">
        <v>59</v>
      </c>
      <c r="G366" s="1785" t="s">
        <v>1524</v>
      </c>
      <c r="H366" s="1785" t="s">
        <v>59</v>
      </c>
      <c r="I366" s="1785" t="s">
        <v>59</v>
      </c>
      <c r="J366" s="1785" t="s">
        <v>59</v>
      </c>
      <c r="K366" s="1786" t="s">
        <v>1525</v>
      </c>
      <c r="L366" s="542" t="s">
        <v>1526</v>
      </c>
      <c r="M366" s="542"/>
    </row>
    <row r="367" spans="1:13" ht="10.5" customHeight="1">
      <c r="A367" s="544" t="s">
        <v>725</v>
      </c>
      <c r="B367" s="1743"/>
      <c r="C367" s="1770" t="s">
        <v>1527</v>
      </c>
      <c r="D367" s="1770" t="s">
        <v>1528</v>
      </c>
      <c r="E367" s="1770" t="s">
        <v>1529</v>
      </c>
      <c r="F367" s="1771" t="s">
        <v>1505</v>
      </c>
      <c r="G367" s="1772" t="s">
        <v>1527</v>
      </c>
      <c r="H367" s="1770" t="s">
        <v>1528</v>
      </c>
      <c r="I367" s="1770" t="s">
        <v>1529</v>
      </c>
      <c r="J367" s="1770" t="s">
        <v>1505</v>
      </c>
      <c r="K367" s="1787" t="s">
        <v>59</v>
      </c>
      <c r="L367" s="1744" t="s">
        <v>1530</v>
      </c>
      <c r="M367" s="542"/>
    </row>
    <row r="368" spans="1:13" ht="10.8" customHeight="1">
      <c r="A368" s="1788" t="s">
        <v>1531</v>
      </c>
      <c r="B368" s="1788"/>
      <c r="C368" s="1773">
        <v>12668</v>
      </c>
      <c r="D368" s="1773">
        <v>302</v>
      </c>
      <c r="E368" s="1773">
        <v>127</v>
      </c>
      <c r="F368" s="1773">
        <v>13097</v>
      </c>
      <c r="G368" s="1773">
        <v>9</v>
      </c>
      <c r="H368" s="1773">
        <v>20</v>
      </c>
      <c r="I368" s="1773">
        <v>58</v>
      </c>
      <c r="J368" s="1773">
        <v>87</v>
      </c>
      <c r="K368" s="1773">
        <v>13010</v>
      </c>
      <c r="L368" s="1773">
        <v>-27</v>
      </c>
      <c r="M368" s="964"/>
    </row>
    <row r="369" spans="1:13" ht="10.8" customHeight="1">
      <c r="A369" s="1789" t="s">
        <v>1532</v>
      </c>
      <c r="B369" s="1789" t="s">
        <v>59</v>
      </c>
      <c r="C369" s="1774">
        <v>2562</v>
      </c>
      <c r="D369" s="1774">
        <v>178</v>
      </c>
      <c r="E369" s="1774">
        <v>285</v>
      </c>
      <c r="F369" s="1774">
        <v>3024</v>
      </c>
      <c r="G369" s="1774">
        <v>4</v>
      </c>
      <c r="H369" s="1774">
        <v>20</v>
      </c>
      <c r="I369" s="1774">
        <v>138</v>
      </c>
      <c r="J369" s="1774">
        <v>161</v>
      </c>
      <c r="K369" s="1774">
        <v>2863</v>
      </c>
      <c r="L369" s="1774">
        <v>-40</v>
      </c>
      <c r="M369" s="964"/>
    </row>
    <row r="370" spans="1:13" ht="10.8" customHeight="1">
      <c r="A370" s="1789" t="s">
        <v>1533</v>
      </c>
      <c r="B370" s="1789"/>
      <c r="C370" s="1774">
        <v>862</v>
      </c>
      <c r="D370" s="1774">
        <v>85</v>
      </c>
      <c r="E370" s="1774">
        <v>54</v>
      </c>
      <c r="F370" s="1774">
        <v>1001</v>
      </c>
      <c r="G370" s="1774">
        <v>2</v>
      </c>
      <c r="H370" s="1774">
        <v>10</v>
      </c>
      <c r="I370" s="1774">
        <v>30</v>
      </c>
      <c r="J370" s="1774">
        <v>41</v>
      </c>
      <c r="K370" s="1774">
        <v>960</v>
      </c>
      <c r="L370" s="1774">
        <v>-16</v>
      </c>
      <c r="M370" s="964"/>
    </row>
    <row r="371" spans="1:13" ht="10.8" customHeight="1">
      <c r="A371" s="1789" t="s">
        <v>1534</v>
      </c>
      <c r="B371" s="1789"/>
      <c r="C371" s="1774">
        <v>499</v>
      </c>
      <c r="D371" s="1774">
        <v>69</v>
      </c>
      <c r="E371" s="1774">
        <v>193</v>
      </c>
      <c r="F371" s="1774">
        <v>760</v>
      </c>
      <c r="G371" s="1774">
        <v>2</v>
      </c>
      <c r="H371" s="1774">
        <v>10</v>
      </c>
      <c r="I371" s="1774">
        <v>108</v>
      </c>
      <c r="J371" s="1774">
        <v>119</v>
      </c>
      <c r="K371" s="1774">
        <v>642</v>
      </c>
      <c r="L371" s="1774">
        <v>-23</v>
      </c>
      <c r="M371" s="964"/>
    </row>
    <row r="372" spans="1:13" ht="10.8" customHeight="1">
      <c r="A372" s="1789" t="s">
        <v>1535</v>
      </c>
      <c r="B372" s="1789"/>
      <c r="C372" s="1774">
        <v>1201</v>
      </c>
      <c r="D372" s="1775">
        <v>24</v>
      </c>
      <c r="E372" s="1775">
        <v>37</v>
      </c>
      <c r="F372" s="1775">
        <v>1263</v>
      </c>
      <c r="G372" s="1775" t="s">
        <v>246</v>
      </c>
      <c r="H372" s="1775">
        <v>1</v>
      </c>
      <c r="I372" s="1775" t="s">
        <v>246</v>
      </c>
      <c r="J372" s="1775">
        <v>1</v>
      </c>
      <c r="K372" s="1775">
        <v>1261</v>
      </c>
      <c r="L372" s="1775" t="s">
        <v>246</v>
      </c>
      <c r="M372" s="964"/>
    </row>
    <row r="373" spans="1:13" ht="10.8" customHeight="1">
      <c r="A373" s="1789" t="s">
        <v>1536</v>
      </c>
      <c r="B373" s="1789"/>
      <c r="C373" s="1774">
        <v>3349</v>
      </c>
      <c r="D373" s="1775">
        <v>124</v>
      </c>
      <c r="E373" s="1775">
        <v>791</v>
      </c>
      <c r="F373" s="1775">
        <v>4264</v>
      </c>
      <c r="G373" s="1775">
        <v>2</v>
      </c>
      <c r="H373" s="1775">
        <v>3</v>
      </c>
      <c r="I373" s="1775">
        <v>317</v>
      </c>
      <c r="J373" s="1775">
        <v>323</v>
      </c>
      <c r="K373" s="1775">
        <v>3942</v>
      </c>
      <c r="L373" s="1774">
        <v>-126</v>
      </c>
      <c r="M373" s="964"/>
    </row>
    <row r="374" spans="1:13" ht="10.8" customHeight="1">
      <c r="A374" s="1789" t="s">
        <v>1537</v>
      </c>
      <c r="B374" s="1789"/>
      <c r="C374" s="1774">
        <v>1428</v>
      </c>
      <c r="D374" s="1775">
        <v>96</v>
      </c>
      <c r="E374" s="1775">
        <v>35</v>
      </c>
      <c r="F374" s="1775">
        <v>1559</v>
      </c>
      <c r="G374" s="1775">
        <v>1</v>
      </c>
      <c r="H374" s="1775">
        <v>3</v>
      </c>
      <c r="I374" s="1775">
        <v>16</v>
      </c>
      <c r="J374" s="1775">
        <v>20</v>
      </c>
      <c r="K374" s="1775">
        <v>1539</v>
      </c>
      <c r="L374" s="1774">
        <v>-3</v>
      </c>
      <c r="M374" s="964"/>
    </row>
    <row r="375" spans="1:13" ht="10.8" customHeight="1">
      <c r="A375" s="1789" t="s">
        <v>1538</v>
      </c>
      <c r="B375" s="1789"/>
      <c r="C375" s="1774">
        <v>447</v>
      </c>
      <c r="D375" s="1775">
        <v>11</v>
      </c>
      <c r="E375" s="1775">
        <v>10</v>
      </c>
      <c r="F375" s="1775">
        <v>468</v>
      </c>
      <c r="G375" s="1775" t="s">
        <v>246</v>
      </c>
      <c r="H375" s="1775" t="s">
        <v>246</v>
      </c>
      <c r="I375" s="1775">
        <v>3</v>
      </c>
      <c r="J375" s="1775">
        <v>4</v>
      </c>
      <c r="K375" s="1775">
        <v>464</v>
      </c>
      <c r="L375" s="1774">
        <v>6</v>
      </c>
      <c r="M375" s="964"/>
    </row>
    <row r="376" spans="1:13" ht="10.8" customHeight="1">
      <c r="A376" s="1789" t="s">
        <v>1539</v>
      </c>
      <c r="B376" s="1789"/>
      <c r="C376" s="1774">
        <v>1474</v>
      </c>
      <c r="D376" s="1775">
        <v>17</v>
      </c>
      <c r="E376" s="1775">
        <v>747</v>
      </c>
      <c r="F376" s="1775">
        <v>2238</v>
      </c>
      <c r="G376" s="1775">
        <v>1</v>
      </c>
      <c r="H376" s="1775" t="s">
        <v>246</v>
      </c>
      <c r="I376" s="1775">
        <v>298</v>
      </c>
      <c r="J376" s="1775">
        <v>299</v>
      </c>
      <c r="K376" s="1775">
        <v>1939</v>
      </c>
      <c r="L376" s="1774">
        <v>-129</v>
      </c>
      <c r="M376" s="964"/>
    </row>
    <row r="377" spans="1:13" ht="10.8" customHeight="1">
      <c r="A377" s="1789" t="s">
        <v>1540</v>
      </c>
      <c r="B377" s="1789"/>
      <c r="C377" s="1774">
        <v>2916</v>
      </c>
      <c r="D377" s="1775">
        <v>144</v>
      </c>
      <c r="E377" s="1775">
        <v>33</v>
      </c>
      <c r="F377" s="1775">
        <v>3094</v>
      </c>
      <c r="G377" s="1775">
        <v>2</v>
      </c>
      <c r="H377" s="1775">
        <v>5</v>
      </c>
      <c r="I377" s="1775">
        <v>13</v>
      </c>
      <c r="J377" s="1775">
        <v>20</v>
      </c>
      <c r="K377" s="1775">
        <v>3073</v>
      </c>
      <c r="L377" s="1774">
        <v>3</v>
      </c>
      <c r="M377" s="964"/>
    </row>
    <row r="378" spans="1:13" ht="10.8" customHeight="1">
      <c r="A378" s="1789" t="s">
        <v>1541</v>
      </c>
      <c r="B378" s="1789"/>
      <c r="C378" s="1774">
        <v>1068</v>
      </c>
      <c r="D378" s="1775">
        <v>60</v>
      </c>
      <c r="E378" s="1775">
        <v>25</v>
      </c>
      <c r="F378" s="1775">
        <v>1153</v>
      </c>
      <c r="G378" s="1775">
        <v>1</v>
      </c>
      <c r="H378" s="1775">
        <v>2</v>
      </c>
      <c r="I378" s="1775">
        <v>9</v>
      </c>
      <c r="J378" s="1775">
        <v>11</v>
      </c>
      <c r="K378" s="1775">
        <v>1142</v>
      </c>
      <c r="L378" s="1774">
        <v>7</v>
      </c>
      <c r="M378" s="964"/>
    </row>
    <row r="379" spans="1:13" ht="10.8" customHeight="1">
      <c r="A379" s="1789" t="s">
        <v>1542</v>
      </c>
      <c r="B379" s="1789"/>
      <c r="C379" s="1774">
        <v>206</v>
      </c>
      <c r="D379" s="1775">
        <v>29</v>
      </c>
      <c r="E379" s="1775">
        <v>4</v>
      </c>
      <c r="F379" s="1775">
        <v>239</v>
      </c>
      <c r="G379" s="1775" t="s">
        <v>246</v>
      </c>
      <c r="H379" s="1775">
        <v>1</v>
      </c>
      <c r="I379" s="1775">
        <v>2</v>
      </c>
      <c r="J379" s="1775">
        <v>4</v>
      </c>
      <c r="K379" s="1775">
        <v>235</v>
      </c>
      <c r="L379" s="1774">
        <v>-1</v>
      </c>
      <c r="M379" s="1103"/>
    </row>
    <row r="380" spans="1:13" ht="10.8" customHeight="1">
      <c r="A380" s="1789" t="s">
        <v>1543</v>
      </c>
      <c r="B380" s="1789"/>
      <c r="C380" s="1774">
        <v>1642</v>
      </c>
      <c r="D380" s="1775">
        <v>55</v>
      </c>
      <c r="E380" s="1775">
        <v>4</v>
      </c>
      <c r="F380" s="1775">
        <v>1701</v>
      </c>
      <c r="G380" s="1775">
        <v>1</v>
      </c>
      <c r="H380" s="1775">
        <v>2</v>
      </c>
      <c r="I380" s="1775">
        <v>2</v>
      </c>
      <c r="J380" s="1775">
        <v>5</v>
      </c>
      <c r="K380" s="1775">
        <v>1696</v>
      </c>
      <c r="L380" s="1774">
        <v>-3</v>
      </c>
      <c r="M380" s="1103"/>
    </row>
    <row r="381" spans="1:13" ht="10.8" customHeight="1">
      <c r="A381" s="2102" t="s">
        <v>1544</v>
      </c>
      <c r="B381" s="2102" t="s">
        <v>59</v>
      </c>
      <c r="C381" s="1774">
        <v>6878</v>
      </c>
      <c r="D381" s="1775">
        <v>526</v>
      </c>
      <c r="E381" s="1775">
        <v>189</v>
      </c>
      <c r="F381" s="1775">
        <v>7593</v>
      </c>
      <c r="G381" s="1775">
        <v>7</v>
      </c>
      <c r="H381" s="1775">
        <v>29</v>
      </c>
      <c r="I381" s="1775">
        <v>104</v>
      </c>
      <c r="J381" s="1775">
        <v>140</v>
      </c>
      <c r="K381" s="1775">
        <v>7453</v>
      </c>
      <c r="L381" s="1774">
        <v>-37</v>
      </c>
      <c r="M381" s="1103"/>
    </row>
    <row r="382" spans="1:13" ht="10.8" customHeight="1">
      <c r="A382" s="2102" t="s">
        <v>1545</v>
      </c>
      <c r="B382" s="2102" t="s">
        <v>59</v>
      </c>
      <c r="C382" s="1774">
        <v>1276</v>
      </c>
      <c r="D382" s="1775">
        <v>135</v>
      </c>
      <c r="E382" s="1775">
        <v>47</v>
      </c>
      <c r="F382" s="1775">
        <v>1458</v>
      </c>
      <c r="G382" s="1775">
        <v>1</v>
      </c>
      <c r="H382" s="1775">
        <v>6</v>
      </c>
      <c r="I382" s="1775">
        <v>22</v>
      </c>
      <c r="J382" s="1775">
        <v>29</v>
      </c>
      <c r="K382" s="1775">
        <v>1429</v>
      </c>
      <c r="L382" s="1774">
        <v>-13</v>
      </c>
      <c r="M382" s="975"/>
    </row>
    <row r="383" spans="1:13" ht="10.8" customHeight="1">
      <c r="A383" s="2102" t="s">
        <v>1546</v>
      </c>
      <c r="B383" s="2102" t="s">
        <v>59</v>
      </c>
      <c r="C383" s="1774">
        <v>1074</v>
      </c>
      <c r="D383" s="1775">
        <v>46</v>
      </c>
      <c r="E383" s="1775">
        <v>37</v>
      </c>
      <c r="F383" s="1775">
        <v>1158</v>
      </c>
      <c r="G383" s="1775">
        <v>1</v>
      </c>
      <c r="H383" s="1775">
        <v>2</v>
      </c>
      <c r="I383" s="1775">
        <v>19</v>
      </c>
      <c r="J383" s="1775">
        <v>22</v>
      </c>
      <c r="K383" s="1775">
        <v>1136</v>
      </c>
      <c r="L383" s="1774">
        <v>-8</v>
      </c>
      <c r="M383" s="977"/>
    </row>
    <row r="384" spans="1:13" ht="10.8" customHeight="1">
      <c r="A384" s="2102" t="s">
        <v>1547</v>
      </c>
      <c r="B384" s="2102" t="s">
        <v>59</v>
      </c>
      <c r="C384" s="1774">
        <v>2677</v>
      </c>
      <c r="D384" s="1775">
        <v>221</v>
      </c>
      <c r="E384" s="1775">
        <v>88</v>
      </c>
      <c r="F384" s="1775">
        <v>2985</v>
      </c>
      <c r="G384" s="1775">
        <v>4</v>
      </c>
      <c r="H384" s="1775">
        <v>17</v>
      </c>
      <c r="I384" s="1775">
        <v>49</v>
      </c>
      <c r="J384" s="1775">
        <v>69</v>
      </c>
      <c r="K384" s="1775">
        <v>2917</v>
      </c>
      <c r="L384" s="1774">
        <v>-6</v>
      </c>
      <c r="M384" s="977"/>
    </row>
    <row r="385" spans="1:13" ht="10.8" customHeight="1">
      <c r="A385" s="2102" t="s">
        <v>1548</v>
      </c>
      <c r="B385" s="2102" t="s">
        <v>59</v>
      </c>
      <c r="C385" s="1774">
        <v>179</v>
      </c>
      <c r="D385" s="1775">
        <v>2</v>
      </c>
      <c r="E385" s="1775">
        <v>3</v>
      </c>
      <c r="F385" s="1775">
        <v>184</v>
      </c>
      <c r="G385" s="1775" t="s">
        <v>246</v>
      </c>
      <c r="H385" s="1775" t="s">
        <v>246</v>
      </c>
      <c r="I385" s="1775">
        <v>2</v>
      </c>
      <c r="J385" s="1775">
        <v>2</v>
      </c>
      <c r="K385" s="1775">
        <v>181</v>
      </c>
      <c r="L385" s="1775" t="s">
        <v>246</v>
      </c>
      <c r="M385" s="977"/>
    </row>
    <row r="386" spans="1:13" ht="10.8" customHeight="1">
      <c r="A386" s="2102" t="s">
        <v>1549</v>
      </c>
      <c r="B386" s="2102" t="s">
        <v>59</v>
      </c>
      <c r="C386" s="1774">
        <v>742</v>
      </c>
      <c r="D386" s="1775">
        <v>66</v>
      </c>
      <c r="E386" s="1775">
        <v>13</v>
      </c>
      <c r="F386" s="1775">
        <v>821</v>
      </c>
      <c r="G386" s="1775">
        <v>1</v>
      </c>
      <c r="H386" s="1775">
        <v>2</v>
      </c>
      <c r="I386" s="1775">
        <v>5</v>
      </c>
      <c r="J386" s="1775">
        <v>8</v>
      </c>
      <c r="K386" s="1775">
        <v>813</v>
      </c>
      <c r="L386" s="1774">
        <v>-3</v>
      </c>
      <c r="M386" s="977"/>
    </row>
    <row r="387" spans="1:13" ht="10.8" customHeight="1">
      <c r="A387" s="2102" t="s">
        <v>1550</v>
      </c>
      <c r="B387" s="2102" t="s">
        <v>59</v>
      </c>
      <c r="C387" s="1774">
        <v>930</v>
      </c>
      <c r="D387" s="1775">
        <v>56</v>
      </c>
      <c r="E387" s="1775">
        <v>1</v>
      </c>
      <c r="F387" s="1775">
        <v>987</v>
      </c>
      <c r="G387" s="1775">
        <v>1</v>
      </c>
      <c r="H387" s="1775">
        <v>1</v>
      </c>
      <c r="I387" s="1775">
        <v>7</v>
      </c>
      <c r="J387" s="1775">
        <v>9</v>
      </c>
      <c r="K387" s="1775">
        <v>978</v>
      </c>
      <c r="L387" s="1774">
        <v>-6</v>
      </c>
      <c r="M387" s="977"/>
    </row>
    <row r="388" spans="1:13" ht="10.8" customHeight="1">
      <c r="A388" s="2102" t="s">
        <v>1551</v>
      </c>
      <c r="B388" s="2102" t="s">
        <v>59</v>
      </c>
      <c r="C388" s="1774">
        <v>26967</v>
      </c>
      <c r="D388" s="1775">
        <v>1815</v>
      </c>
      <c r="E388" s="1775">
        <v>787</v>
      </c>
      <c r="F388" s="1775">
        <v>29568</v>
      </c>
      <c r="G388" s="1775">
        <v>24</v>
      </c>
      <c r="H388" s="1775">
        <v>70</v>
      </c>
      <c r="I388" s="1775">
        <v>370</v>
      </c>
      <c r="J388" s="1775">
        <v>463</v>
      </c>
      <c r="K388" s="1775">
        <v>29105</v>
      </c>
      <c r="L388" s="1774">
        <v>-67</v>
      </c>
      <c r="M388" s="977"/>
    </row>
    <row r="389" spans="1:13" ht="10.8" customHeight="1">
      <c r="A389" s="2102" t="s">
        <v>1552</v>
      </c>
      <c r="B389" s="2102" t="s">
        <v>59</v>
      </c>
      <c r="C389" s="1774">
        <v>1704</v>
      </c>
      <c r="D389" s="1775">
        <v>78</v>
      </c>
      <c r="E389" s="1775">
        <v>117</v>
      </c>
      <c r="F389" s="1775">
        <v>1899</v>
      </c>
      <c r="G389" s="1775">
        <v>4</v>
      </c>
      <c r="H389" s="1775">
        <v>5</v>
      </c>
      <c r="I389" s="1775">
        <v>71</v>
      </c>
      <c r="J389" s="1775">
        <v>80</v>
      </c>
      <c r="K389" s="1775">
        <v>1819</v>
      </c>
      <c r="L389" s="1774">
        <v>7</v>
      </c>
      <c r="M389" s="977"/>
    </row>
    <row r="390" spans="1:13" ht="10.8" customHeight="1">
      <c r="A390" s="2102" t="s">
        <v>1553</v>
      </c>
      <c r="B390" s="2102" t="s">
        <v>59</v>
      </c>
      <c r="C390" s="1774">
        <v>2896</v>
      </c>
      <c r="D390" s="1775">
        <v>251</v>
      </c>
      <c r="E390" s="1775">
        <v>110</v>
      </c>
      <c r="F390" s="1775">
        <v>3256</v>
      </c>
      <c r="G390" s="1775">
        <v>1</v>
      </c>
      <c r="H390" s="1775">
        <v>9</v>
      </c>
      <c r="I390" s="1775">
        <v>73</v>
      </c>
      <c r="J390" s="1775">
        <v>84</v>
      </c>
      <c r="K390" s="1775">
        <v>3173</v>
      </c>
      <c r="L390" s="1774">
        <v>-6</v>
      </c>
      <c r="M390" s="977"/>
    </row>
    <row r="391" spans="1:13" ht="10.8" customHeight="1">
      <c r="A391" s="2102" t="s">
        <v>1554</v>
      </c>
      <c r="B391" s="2102" t="s">
        <v>59</v>
      </c>
      <c r="C391" s="1774">
        <v>9646</v>
      </c>
      <c r="D391" s="1775">
        <v>355</v>
      </c>
      <c r="E391" s="1775">
        <v>273</v>
      </c>
      <c r="F391" s="1775">
        <v>10274</v>
      </c>
      <c r="G391" s="1775">
        <v>8</v>
      </c>
      <c r="H391" s="1775">
        <v>15</v>
      </c>
      <c r="I391" s="1775">
        <v>86</v>
      </c>
      <c r="J391" s="1775">
        <v>109</v>
      </c>
      <c r="K391" s="1775">
        <v>10164</v>
      </c>
      <c r="L391" s="1774">
        <v>-35</v>
      </c>
      <c r="M391" s="977"/>
    </row>
    <row r="392" spans="1:13" ht="10.8" customHeight="1">
      <c r="A392" s="2102" t="s">
        <v>1555</v>
      </c>
      <c r="B392" s="2102" t="s">
        <v>59</v>
      </c>
      <c r="C392" s="1774">
        <v>5294</v>
      </c>
      <c r="D392" s="1775">
        <v>399</v>
      </c>
      <c r="E392" s="1775">
        <v>119</v>
      </c>
      <c r="F392" s="1775">
        <v>5812</v>
      </c>
      <c r="G392" s="1775">
        <v>5</v>
      </c>
      <c r="H392" s="1775">
        <v>12</v>
      </c>
      <c r="I392" s="1775">
        <v>74</v>
      </c>
      <c r="J392" s="1775">
        <v>91</v>
      </c>
      <c r="K392" s="1775">
        <v>5721</v>
      </c>
      <c r="L392" s="1774">
        <v>-13</v>
      </c>
      <c r="M392" s="977"/>
    </row>
    <row r="393" spans="1:13" ht="10.8" customHeight="1">
      <c r="A393" s="2102" t="s">
        <v>1556</v>
      </c>
      <c r="B393" s="2102" t="s">
        <v>59</v>
      </c>
      <c r="C393" s="1774">
        <v>4261</v>
      </c>
      <c r="D393" s="1775">
        <v>429</v>
      </c>
      <c r="E393" s="1775">
        <v>94</v>
      </c>
      <c r="F393" s="1775">
        <v>4784</v>
      </c>
      <c r="G393" s="1775">
        <v>4</v>
      </c>
      <c r="H393" s="1775">
        <v>20</v>
      </c>
      <c r="I393" s="1775">
        <v>36</v>
      </c>
      <c r="J393" s="1775">
        <v>59</v>
      </c>
      <c r="K393" s="1775">
        <v>4725</v>
      </c>
      <c r="L393" s="1774">
        <v>-4</v>
      </c>
      <c r="M393" s="977"/>
    </row>
    <row r="394" spans="1:13" ht="10.8" customHeight="1">
      <c r="A394" s="2102" t="s">
        <v>1557</v>
      </c>
      <c r="B394" s="2102" t="s">
        <v>59</v>
      </c>
      <c r="C394" s="1774">
        <v>2028</v>
      </c>
      <c r="D394" s="1775">
        <v>210</v>
      </c>
      <c r="E394" s="1775">
        <v>57</v>
      </c>
      <c r="F394" s="1775">
        <v>2295</v>
      </c>
      <c r="G394" s="1775">
        <v>1</v>
      </c>
      <c r="H394" s="1775">
        <v>4</v>
      </c>
      <c r="I394" s="1775">
        <v>22</v>
      </c>
      <c r="J394" s="1775">
        <v>27</v>
      </c>
      <c r="K394" s="1775">
        <v>2268</v>
      </c>
      <c r="L394" s="1774">
        <v>-8</v>
      </c>
      <c r="M394" s="977"/>
    </row>
    <row r="395" spans="1:13" ht="10.8" customHeight="1">
      <c r="A395" s="2102" t="s">
        <v>1558</v>
      </c>
      <c r="B395" s="2102" t="s">
        <v>59</v>
      </c>
      <c r="C395" s="1774">
        <v>1139</v>
      </c>
      <c r="D395" s="1775">
        <v>93</v>
      </c>
      <c r="E395" s="1775">
        <v>17</v>
      </c>
      <c r="F395" s="1775">
        <v>1249</v>
      </c>
      <c r="G395" s="1775">
        <v>1</v>
      </c>
      <c r="H395" s="1775">
        <v>5</v>
      </c>
      <c r="I395" s="1775">
        <v>7</v>
      </c>
      <c r="J395" s="1775">
        <v>13</v>
      </c>
      <c r="K395" s="1775">
        <v>1236</v>
      </c>
      <c r="L395" s="1774">
        <v>-8</v>
      </c>
      <c r="M395" s="1776"/>
    </row>
    <row r="396" spans="1:13" ht="10.8" customHeight="1">
      <c r="A396" s="2102" t="s">
        <v>1559</v>
      </c>
      <c r="B396" s="2102" t="s">
        <v>59</v>
      </c>
      <c r="C396" s="1774">
        <v>7000</v>
      </c>
      <c r="D396" s="1775">
        <v>175</v>
      </c>
      <c r="E396" s="1775">
        <v>706</v>
      </c>
      <c r="F396" s="1775">
        <v>7881</v>
      </c>
      <c r="G396" s="1775">
        <v>24</v>
      </c>
      <c r="H396" s="1775">
        <v>22</v>
      </c>
      <c r="I396" s="1775">
        <v>230</v>
      </c>
      <c r="J396" s="1775">
        <v>276</v>
      </c>
      <c r="K396" s="1775">
        <v>7605</v>
      </c>
      <c r="L396" s="1774">
        <v>-62</v>
      </c>
      <c r="M396" s="1776"/>
    </row>
    <row r="397" spans="1:13" ht="10.8" customHeight="1">
      <c r="A397" s="2102" t="s">
        <v>1560</v>
      </c>
      <c r="B397" s="2102" t="s">
        <v>59</v>
      </c>
      <c r="C397" s="1774">
        <v>75</v>
      </c>
      <c r="D397" s="1775">
        <v>5</v>
      </c>
      <c r="E397" s="1775">
        <v>19</v>
      </c>
      <c r="F397" s="1775">
        <v>100</v>
      </c>
      <c r="G397" s="1775" t="s">
        <v>246</v>
      </c>
      <c r="H397" s="1775" t="s">
        <v>246</v>
      </c>
      <c r="I397" s="1775">
        <v>19</v>
      </c>
      <c r="J397" s="1775">
        <v>19</v>
      </c>
      <c r="K397" s="1775">
        <v>81</v>
      </c>
      <c r="L397" s="1774">
        <v>3</v>
      </c>
      <c r="M397" s="977"/>
    </row>
    <row r="398" spans="1:13" ht="10.8" customHeight="1">
      <c r="A398" s="2102" t="s">
        <v>1561</v>
      </c>
      <c r="B398" s="2102" t="s">
        <v>59</v>
      </c>
      <c r="C398" s="1774">
        <v>6702</v>
      </c>
      <c r="D398" s="1775">
        <v>167</v>
      </c>
      <c r="E398" s="1775">
        <v>686</v>
      </c>
      <c r="F398" s="1775">
        <v>7555</v>
      </c>
      <c r="G398" s="1775">
        <v>24</v>
      </c>
      <c r="H398" s="1775">
        <v>22</v>
      </c>
      <c r="I398" s="1775">
        <v>211</v>
      </c>
      <c r="J398" s="1775">
        <v>257</v>
      </c>
      <c r="K398" s="1775">
        <v>7299</v>
      </c>
      <c r="L398" s="1774">
        <v>-65</v>
      </c>
      <c r="M398" s="977"/>
    </row>
    <row r="399" spans="1:13" ht="10.8" customHeight="1">
      <c r="A399" s="2102" t="s">
        <v>1562</v>
      </c>
      <c r="B399" s="2102" t="s">
        <v>59</v>
      </c>
      <c r="C399" s="1774">
        <v>222</v>
      </c>
      <c r="D399" s="1775">
        <v>2</v>
      </c>
      <c r="E399" s="1775" t="s">
        <v>246</v>
      </c>
      <c r="F399" s="1775">
        <v>225</v>
      </c>
      <c r="G399" s="1775" t="s">
        <v>246</v>
      </c>
      <c r="H399" s="1775" t="s">
        <v>246</v>
      </c>
      <c r="I399" s="1775" t="s">
        <v>246</v>
      </c>
      <c r="J399" s="1775" t="s">
        <v>246</v>
      </c>
      <c r="K399" s="1775">
        <v>225</v>
      </c>
      <c r="L399" s="1775" t="s">
        <v>246</v>
      </c>
      <c r="M399" s="977"/>
    </row>
    <row r="400" spans="1:13" ht="10.8" customHeight="1">
      <c r="A400" s="2102" t="s">
        <v>1563</v>
      </c>
      <c r="B400" s="2102" t="s">
        <v>59</v>
      </c>
      <c r="C400" s="1774">
        <v>4701</v>
      </c>
      <c r="D400" s="1775">
        <v>60</v>
      </c>
      <c r="E400" s="1775">
        <v>34</v>
      </c>
      <c r="F400" s="1775">
        <v>4795</v>
      </c>
      <c r="G400" s="1775">
        <v>2</v>
      </c>
      <c r="H400" s="1775">
        <v>1</v>
      </c>
      <c r="I400" s="1775">
        <v>16</v>
      </c>
      <c r="J400" s="1775">
        <v>19</v>
      </c>
      <c r="K400" s="1775">
        <v>4775</v>
      </c>
      <c r="L400" s="1774">
        <v>-7</v>
      </c>
      <c r="M400" s="977"/>
    </row>
    <row r="401" spans="1:13" ht="10.8" customHeight="1">
      <c r="A401" s="2102" t="s">
        <v>1564</v>
      </c>
      <c r="B401" s="2102" t="s">
        <v>59</v>
      </c>
      <c r="C401" s="1774">
        <v>1909</v>
      </c>
      <c r="D401" s="1775">
        <v>26</v>
      </c>
      <c r="E401" s="1775">
        <v>30</v>
      </c>
      <c r="F401" s="1775">
        <v>1964</v>
      </c>
      <c r="G401" s="1775" t="s">
        <v>246</v>
      </c>
      <c r="H401" s="1775" t="s">
        <v>246</v>
      </c>
      <c r="I401" s="1775">
        <v>13</v>
      </c>
      <c r="J401" s="1775">
        <v>14</v>
      </c>
      <c r="K401" s="1775">
        <v>1950</v>
      </c>
      <c r="L401" s="1774">
        <v>-4</v>
      </c>
      <c r="M401" s="977"/>
    </row>
    <row r="402" spans="1:13" ht="10.8" customHeight="1">
      <c r="A402" s="2102" t="s">
        <v>1565</v>
      </c>
      <c r="B402" s="2102" t="s">
        <v>59</v>
      </c>
      <c r="C402" s="1774">
        <v>1923</v>
      </c>
      <c r="D402" s="1775">
        <v>15</v>
      </c>
      <c r="E402" s="1775">
        <v>1</v>
      </c>
      <c r="F402" s="1775">
        <v>1938</v>
      </c>
      <c r="G402" s="1775">
        <v>1</v>
      </c>
      <c r="H402" s="1775" t="s">
        <v>246</v>
      </c>
      <c r="I402" s="1775">
        <v>1</v>
      </c>
      <c r="J402" s="1775">
        <v>2</v>
      </c>
      <c r="K402" s="1775">
        <v>1936</v>
      </c>
      <c r="L402" s="1774">
        <v>1</v>
      </c>
      <c r="M402" s="977"/>
    </row>
    <row r="403" spans="1:13" ht="10.8" customHeight="1">
      <c r="A403" s="2102" t="s">
        <v>1566</v>
      </c>
      <c r="B403" s="2102" t="s">
        <v>59</v>
      </c>
      <c r="C403" s="1774">
        <v>869</v>
      </c>
      <c r="D403" s="1775">
        <v>20</v>
      </c>
      <c r="E403" s="1775">
        <v>4</v>
      </c>
      <c r="F403" s="1775">
        <v>892</v>
      </c>
      <c r="G403" s="1775">
        <v>1</v>
      </c>
      <c r="H403" s="1775">
        <v>1</v>
      </c>
      <c r="I403" s="1775">
        <v>2</v>
      </c>
      <c r="J403" s="1775">
        <v>4</v>
      </c>
      <c r="K403" s="1775">
        <v>889</v>
      </c>
      <c r="L403" s="1774">
        <v>-4</v>
      </c>
      <c r="M403" s="977"/>
    </row>
    <row r="404" spans="1:13" ht="10.8" customHeight="1">
      <c r="A404" s="2102" t="s">
        <v>1567</v>
      </c>
      <c r="B404" s="2102" t="s">
        <v>59</v>
      </c>
      <c r="C404" s="1774">
        <v>34457</v>
      </c>
      <c r="D404" s="1775">
        <v>932</v>
      </c>
      <c r="E404" s="1775">
        <v>224</v>
      </c>
      <c r="F404" s="1775">
        <v>35614</v>
      </c>
      <c r="G404" s="1775">
        <v>15</v>
      </c>
      <c r="H404" s="1775">
        <v>14</v>
      </c>
      <c r="I404" s="1775">
        <v>81</v>
      </c>
      <c r="J404" s="1775">
        <v>110</v>
      </c>
      <c r="K404" s="1775">
        <v>35504</v>
      </c>
      <c r="L404" s="1774">
        <v>-7</v>
      </c>
      <c r="M404" s="977"/>
    </row>
    <row r="405" spans="1:13" ht="10.8" customHeight="1">
      <c r="A405" s="2102" t="s">
        <v>1568</v>
      </c>
      <c r="B405" s="2102" t="s">
        <v>59</v>
      </c>
      <c r="C405" s="1774">
        <v>291</v>
      </c>
      <c r="D405" s="1775">
        <v>23</v>
      </c>
      <c r="E405" s="1775">
        <v>7</v>
      </c>
      <c r="F405" s="1775">
        <v>322</v>
      </c>
      <c r="G405" s="1775">
        <v>7</v>
      </c>
      <c r="H405" s="1775">
        <v>7</v>
      </c>
      <c r="I405" s="1775" t="s">
        <v>246</v>
      </c>
      <c r="J405" s="1775">
        <v>14</v>
      </c>
      <c r="K405" s="1775">
        <v>308</v>
      </c>
      <c r="L405" s="1774">
        <v>-8</v>
      </c>
      <c r="M405" s="977"/>
    </row>
    <row r="406" spans="1:13" ht="10.8" customHeight="1">
      <c r="A406" s="2106"/>
      <c r="B406" s="2106" t="s">
        <v>59</v>
      </c>
      <c r="C406" s="1777"/>
      <c r="D406" s="1778"/>
      <c r="E406" s="1778"/>
      <c r="F406" s="1778"/>
      <c r="G406" s="1778"/>
      <c r="H406" s="1778"/>
      <c r="I406" s="1778"/>
      <c r="J406" s="1778"/>
      <c r="K406" s="1778"/>
      <c r="L406" s="1777"/>
      <c r="M406" s="977"/>
    </row>
    <row r="407" spans="1:13" ht="10.8" customHeight="1">
      <c r="A407" s="2107" t="s">
        <v>1569</v>
      </c>
      <c r="B407" s="2107" t="s">
        <v>59</v>
      </c>
      <c r="C407" s="1927">
        <v>101789</v>
      </c>
      <c r="D407" s="1929">
        <v>4280</v>
      </c>
      <c r="E407" s="1929">
        <v>3183</v>
      </c>
      <c r="F407" s="1929">
        <v>109251</v>
      </c>
      <c r="G407" s="1929">
        <v>95</v>
      </c>
      <c r="H407" s="1929">
        <v>191</v>
      </c>
      <c r="I407" s="1929">
        <v>1327</v>
      </c>
      <c r="J407" s="1929">
        <v>1612</v>
      </c>
      <c r="K407" s="1929">
        <v>107639</v>
      </c>
      <c r="L407" s="1928">
        <v>-377</v>
      </c>
      <c r="M407" s="977"/>
    </row>
    <row r="408" spans="1:13" ht="10.8" customHeight="1">
      <c r="A408" s="2101" t="s">
        <v>1570</v>
      </c>
      <c r="B408" s="2101" t="s">
        <v>59</v>
      </c>
      <c r="C408" s="1779">
        <v>103768</v>
      </c>
      <c r="D408" s="1780">
        <v>4047</v>
      </c>
      <c r="E408" s="1780">
        <v>630</v>
      </c>
      <c r="F408" s="1780">
        <v>108446</v>
      </c>
      <c r="G408" s="1780">
        <v>10</v>
      </c>
      <c r="H408" s="1780">
        <v>13</v>
      </c>
      <c r="I408" s="1780">
        <v>29</v>
      </c>
      <c r="J408" s="1780">
        <v>52</v>
      </c>
      <c r="K408" s="1780">
        <v>108393</v>
      </c>
      <c r="L408" s="1779">
        <v>29</v>
      </c>
      <c r="M408" s="977"/>
    </row>
    <row r="409" spans="1:13" ht="10.8" customHeight="1">
      <c r="A409" s="2102" t="s">
        <v>1571</v>
      </c>
      <c r="B409" s="2102" t="s">
        <v>59</v>
      </c>
      <c r="C409" s="1781">
        <v>16569</v>
      </c>
      <c r="D409" s="1782">
        <v>1221</v>
      </c>
      <c r="E409" s="1782">
        <v>444</v>
      </c>
      <c r="F409" s="1782">
        <v>18233</v>
      </c>
      <c r="G409" s="1782">
        <v>26</v>
      </c>
      <c r="H409" s="1782">
        <v>48</v>
      </c>
      <c r="I409" s="1782">
        <v>186</v>
      </c>
      <c r="J409" s="1782">
        <v>260</v>
      </c>
      <c r="K409" s="1782">
        <v>17973</v>
      </c>
      <c r="L409" s="1781">
        <v>-48</v>
      </c>
      <c r="M409" s="977"/>
    </row>
    <row r="410" spans="1:13" ht="10.8" customHeight="1">
      <c r="A410" s="2106" t="s">
        <v>1572</v>
      </c>
      <c r="B410" s="2106" t="s">
        <v>59</v>
      </c>
      <c r="C410" s="1783">
        <v>5952</v>
      </c>
      <c r="D410" s="1790">
        <v>1095</v>
      </c>
      <c r="E410" s="1790">
        <v>354</v>
      </c>
      <c r="F410" s="1790">
        <v>7401</v>
      </c>
      <c r="G410" s="1790">
        <v>19</v>
      </c>
      <c r="H410" s="1790">
        <v>89</v>
      </c>
      <c r="I410" s="1790">
        <v>134</v>
      </c>
      <c r="J410" s="1790">
        <v>242</v>
      </c>
      <c r="K410" s="1790">
        <v>7159</v>
      </c>
      <c r="L410" s="1783">
        <v>-138</v>
      </c>
      <c r="M410" s="977"/>
    </row>
    <row r="411" spans="1:13" ht="10.8" customHeight="1">
      <c r="A411" s="2107" t="s">
        <v>1573</v>
      </c>
      <c r="B411" s="2107" t="s">
        <v>59</v>
      </c>
      <c r="C411" s="1928">
        <v>126289</v>
      </c>
      <c r="D411" s="1929">
        <v>6363</v>
      </c>
      <c r="E411" s="1929">
        <v>1427</v>
      </c>
      <c r="F411" s="1929">
        <v>134079</v>
      </c>
      <c r="G411" s="1929">
        <v>55</v>
      </c>
      <c r="H411" s="1929">
        <v>149</v>
      </c>
      <c r="I411" s="1929">
        <v>350</v>
      </c>
      <c r="J411" s="1929">
        <v>554</v>
      </c>
      <c r="K411" s="1929">
        <v>133525</v>
      </c>
      <c r="L411" s="1928">
        <v>-157</v>
      </c>
      <c r="M411" s="977"/>
    </row>
    <row r="412" spans="1:13" ht="10.8" customHeight="1">
      <c r="A412" s="2107" t="s">
        <v>1574</v>
      </c>
      <c r="B412" s="2107" t="s">
        <v>59</v>
      </c>
      <c r="C412" s="1928">
        <v>4038</v>
      </c>
      <c r="D412" s="1929">
        <v>27</v>
      </c>
      <c r="E412" s="1929" t="s">
        <v>237</v>
      </c>
      <c r="F412" s="1929">
        <v>4065</v>
      </c>
      <c r="G412" s="1929" t="s">
        <v>237</v>
      </c>
      <c r="H412" s="1929">
        <v>2</v>
      </c>
      <c r="I412" s="1929" t="s">
        <v>237</v>
      </c>
      <c r="J412" s="1929">
        <v>2</v>
      </c>
      <c r="K412" s="1929">
        <v>4062</v>
      </c>
      <c r="L412" s="1928">
        <v>-1</v>
      </c>
      <c r="M412" s="977"/>
    </row>
    <row r="413" spans="1:13" ht="10.8" customHeight="1">
      <c r="A413" s="2107" t="s">
        <v>1575</v>
      </c>
      <c r="B413" s="2107" t="s">
        <v>59</v>
      </c>
      <c r="C413" s="1927">
        <v>232115</v>
      </c>
      <c r="D413" s="1928">
        <v>10670</v>
      </c>
      <c r="E413" s="1928">
        <v>4610</v>
      </c>
      <c r="F413" s="1928">
        <v>247395</v>
      </c>
      <c r="G413" s="1928">
        <v>150</v>
      </c>
      <c r="H413" s="1928">
        <v>342</v>
      </c>
      <c r="I413" s="1928">
        <v>1677</v>
      </c>
      <c r="J413" s="1928">
        <v>2169</v>
      </c>
      <c r="K413" s="1928">
        <v>245226</v>
      </c>
      <c r="L413" s="1928">
        <v>-536</v>
      </c>
      <c r="M413" s="977"/>
    </row>
    <row r="414" spans="1:13" ht="18" customHeight="1">
      <c r="A414" s="2103" t="s">
        <v>1623</v>
      </c>
      <c r="B414" s="2104" t="s">
        <v>59</v>
      </c>
      <c r="C414" s="2104" t="s">
        <v>59</v>
      </c>
      <c r="D414" s="2104" t="s">
        <v>59</v>
      </c>
      <c r="E414" s="2104" t="s">
        <v>59</v>
      </c>
      <c r="F414" s="2104" t="s">
        <v>59</v>
      </c>
      <c r="G414" s="2104" t="s">
        <v>59</v>
      </c>
      <c r="H414" s="2104" t="s">
        <v>59</v>
      </c>
      <c r="I414" s="2104" t="s">
        <v>59</v>
      </c>
      <c r="J414" s="2104" t="s">
        <v>59</v>
      </c>
      <c r="K414" s="2104" t="s">
        <v>59</v>
      </c>
      <c r="L414" s="2105" t="s">
        <v>59</v>
      </c>
      <c r="M414" s="1591"/>
    </row>
  </sheetData>
  <sheetProtection sort="0"/>
  <mergeCells count="279">
    <mergeCell ref="A414:L414"/>
    <mergeCell ref="A388:B388"/>
    <mergeCell ref="A389:B389"/>
    <mergeCell ref="A390:B390"/>
    <mergeCell ref="A391:B391"/>
    <mergeCell ref="A392:B392"/>
    <mergeCell ref="A393:B393"/>
    <mergeCell ref="A394:B394"/>
    <mergeCell ref="A395:B395"/>
    <mergeCell ref="A413:B413"/>
    <mergeCell ref="A402:B402"/>
    <mergeCell ref="A401:B401"/>
    <mergeCell ref="A396:B396"/>
    <mergeCell ref="A397:B397"/>
    <mergeCell ref="A398:B398"/>
    <mergeCell ref="A399:B399"/>
    <mergeCell ref="A400:B400"/>
    <mergeCell ref="A408:B408"/>
    <mergeCell ref="A409:B409"/>
    <mergeCell ref="A410:B410"/>
    <mergeCell ref="A411:B411"/>
    <mergeCell ref="A412:B412"/>
    <mergeCell ref="A403:B403"/>
    <mergeCell ref="A404:B404"/>
    <mergeCell ref="A356:B356"/>
    <mergeCell ref="A405:B405"/>
    <mergeCell ref="A406:B406"/>
    <mergeCell ref="A407:B407"/>
    <mergeCell ref="A381:B381"/>
    <mergeCell ref="A382:B382"/>
    <mergeCell ref="A383:B383"/>
    <mergeCell ref="A384:B384"/>
    <mergeCell ref="A385:B385"/>
    <mergeCell ref="A386:B386"/>
    <mergeCell ref="A387:B387"/>
    <mergeCell ref="A361:L361"/>
    <mergeCell ref="A342:B342"/>
    <mergeCell ref="A343:B343"/>
    <mergeCell ref="A344:B344"/>
    <mergeCell ref="A345:B345"/>
    <mergeCell ref="A346:B346"/>
    <mergeCell ref="A337:B337"/>
    <mergeCell ref="A338:B338"/>
    <mergeCell ref="A339:B339"/>
    <mergeCell ref="A340:B340"/>
    <mergeCell ref="A341:B341"/>
    <mergeCell ref="A347:B347"/>
    <mergeCell ref="A348:B348"/>
    <mergeCell ref="A349:B349"/>
    <mergeCell ref="A350:B350"/>
    <mergeCell ref="A351:B351"/>
    <mergeCell ref="A357:B357"/>
    <mergeCell ref="A358:B358"/>
    <mergeCell ref="A359:B359"/>
    <mergeCell ref="A360:B360"/>
    <mergeCell ref="A352:B352"/>
    <mergeCell ref="A353:B353"/>
    <mergeCell ref="A354:B354"/>
    <mergeCell ref="A355:B355"/>
    <mergeCell ref="A332:B332"/>
    <mergeCell ref="A333:B333"/>
    <mergeCell ref="A334:B334"/>
    <mergeCell ref="A335:B335"/>
    <mergeCell ref="A336:B336"/>
    <mergeCell ref="A327:B327"/>
    <mergeCell ref="A328:B328"/>
    <mergeCell ref="A329:B329"/>
    <mergeCell ref="A330:B330"/>
    <mergeCell ref="A331:B331"/>
    <mergeCell ref="A322:B322"/>
    <mergeCell ref="A323:B323"/>
    <mergeCell ref="A324:B324"/>
    <mergeCell ref="A325:B325"/>
    <mergeCell ref="A326:B326"/>
    <mergeCell ref="A317:B317"/>
    <mergeCell ref="A318:B318"/>
    <mergeCell ref="A319:B319"/>
    <mergeCell ref="A320:B320"/>
    <mergeCell ref="A321:B321"/>
    <mergeCell ref="C313:F313"/>
    <mergeCell ref="G313:J313"/>
    <mergeCell ref="K313:K314"/>
    <mergeCell ref="A315:B315"/>
    <mergeCell ref="A316:B316"/>
    <mergeCell ref="A282:B282"/>
    <mergeCell ref="A283:B283"/>
    <mergeCell ref="A284:B284"/>
    <mergeCell ref="A285:B285"/>
    <mergeCell ref="A310:L310"/>
    <mergeCell ref="A277:B277"/>
    <mergeCell ref="A278:B278"/>
    <mergeCell ref="A279:B279"/>
    <mergeCell ref="A280:B280"/>
    <mergeCell ref="A281:B281"/>
    <mergeCell ref="A272:B272"/>
    <mergeCell ref="A273:B273"/>
    <mergeCell ref="A274:B274"/>
    <mergeCell ref="A275:B275"/>
    <mergeCell ref="A276:B276"/>
    <mergeCell ref="A266:B266"/>
    <mergeCell ref="A267:B267"/>
    <mergeCell ref="A268:B268"/>
    <mergeCell ref="A269:B269"/>
    <mergeCell ref="A270:B270"/>
    <mergeCell ref="A261:B261"/>
    <mergeCell ref="A262:B262"/>
    <mergeCell ref="A263:B263"/>
    <mergeCell ref="A264:B264"/>
    <mergeCell ref="A265:B265"/>
    <mergeCell ref="A255:B255"/>
    <mergeCell ref="A256:B256"/>
    <mergeCell ref="A258:B258"/>
    <mergeCell ref="A259:B259"/>
    <mergeCell ref="A260:B260"/>
    <mergeCell ref="A250:B250"/>
    <mergeCell ref="A251:B251"/>
    <mergeCell ref="A252:B252"/>
    <mergeCell ref="A253:B253"/>
    <mergeCell ref="A254:B254"/>
    <mergeCell ref="A245:B245"/>
    <mergeCell ref="A246:B246"/>
    <mergeCell ref="A247:B247"/>
    <mergeCell ref="A248:B248"/>
    <mergeCell ref="A249:B249"/>
    <mergeCell ref="A236:B236"/>
    <mergeCell ref="A240:B240"/>
    <mergeCell ref="A241:B241"/>
    <mergeCell ref="A242:B242"/>
    <mergeCell ref="A244:B244"/>
    <mergeCell ref="A200:B200"/>
    <mergeCell ref="A201:B201"/>
    <mergeCell ref="A202:J202"/>
    <mergeCell ref="A226:C226"/>
    <mergeCell ref="A232:B232"/>
    <mergeCell ref="A195:B195"/>
    <mergeCell ref="A196:B196"/>
    <mergeCell ref="A197:B197"/>
    <mergeCell ref="A198:B198"/>
    <mergeCell ref="A199:B199"/>
    <mergeCell ref="A190:B190"/>
    <mergeCell ref="A191:B191"/>
    <mergeCell ref="A192:B192"/>
    <mergeCell ref="A193:B193"/>
    <mergeCell ref="A194:B194"/>
    <mergeCell ref="A184:B184"/>
    <mergeCell ref="A185:B185"/>
    <mergeCell ref="A186:B186"/>
    <mergeCell ref="A188:B188"/>
    <mergeCell ref="A189:B189"/>
    <mergeCell ref="A179:B179"/>
    <mergeCell ref="A180:B180"/>
    <mergeCell ref="A181:B181"/>
    <mergeCell ref="A182:B182"/>
    <mergeCell ref="A183:B183"/>
    <mergeCell ref="A174:B174"/>
    <mergeCell ref="A175:B175"/>
    <mergeCell ref="A176:B176"/>
    <mergeCell ref="A177:B177"/>
    <mergeCell ref="A178:B178"/>
    <mergeCell ref="A168:B168"/>
    <mergeCell ref="A169:B169"/>
    <mergeCell ref="A170:B170"/>
    <mergeCell ref="A171:B171"/>
    <mergeCell ref="A172:B172"/>
    <mergeCell ref="A163:B163"/>
    <mergeCell ref="A164:B164"/>
    <mergeCell ref="A165:B165"/>
    <mergeCell ref="A166:B166"/>
    <mergeCell ref="A167:B167"/>
    <mergeCell ref="A157:B157"/>
    <mergeCell ref="A158:B158"/>
    <mergeCell ref="A160:B160"/>
    <mergeCell ref="A161:B161"/>
    <mergeCell ref="A162:B162"/>
    <mergeCell ref="A141:C141"/>
    <mergeCell ref="A147:B147"/>
    <mergeCell ref="A151:B151"/>
    <mergeCell ref="A155:B155"/>
    <mergeCell ref="A156:B156"/>
    <mergeCell ref="A123:J123"/>
    <mergeCell ref="A124:J124"/>
    <mergeCell ref="A125:J125"/>
    <mergeCell ref="A126:J126"/>
    <mergeCell ref="A127:J127"/>
    <mergeCell ref="A116:B116"/>
    <mergeCell ref="A117:B117"/>
    <mergeCell ref="A118:B118"/>
    <mergeCell ref="A119:B119"/>
    <mergeCell ref="A120:B120"/>
    <mergeCell ref="A111:J111"/>
    <mergeCell ref="A112:J112"/>
    <mergeCell ref="C113:F113"/>
    <mergeCell ref="G113:J113"/>
    <mergeCell ref="C114:D114"/>
    <mergeCell ref="E114:F114"/>
    <mergeCell ref="G114:H114"/>
    <mergeCell ref="I114:J114"/>
    <mergeCell ref="A105:J105"/>
    <mergeCell ref="A107:J107"/>
    <mergeCell ref="H108:J108"/>
    <mergeCell ref="A109:F109"/>
    <mergeCell ref="A110:J110"/>
    <mergeCell ref="A72:E72"/>
    <mergeCell ref="A69:E69"/>
    <mergeCell ref="G34:I34"/>
    <mergeCell ref="A27:I27"/>
    <mergeCell ref="A24:J24"/>
    <mergeCell ref="G35:I35"/>
    <mergeCell ref="A38:E38"/>
    <mergeCell ref="G28:I28"/>
    <mergeCell ref="A31:E31"/>
    <mergeCell ref="A32:B32"/>
    <mergeCell ref="A33:E33"/>
    <mergeCell ref="A25:J25"/>
    <mergeCell ref="H2:J2"/>
    <mergeCell ref="A17:E17"/>
    <mergeCell ref="A6:E6"/>
    <mergeCell ref="A7:C7"/>
    <mergeCell ref="A8:E8"/>
    <mergeCell ref="A9:E9"/>
    <mergeCell ref="A10:E10"/>
    <mergeCell ref="A16:E16"/>
    <mergeCell ref="A11:E11"/>
    <mergeCell ref="A12:E12"/>
    <mergeCell ref="A14:E14"/>
    <mergeCell ref="A15:E15"/>
    <mergeCell ref="A18:E18"/>
    <mergeCell ref="A19:E19"/>
    <mergeCell ref="A21:E21"/>
    <mergeCell ref="A22:I22"/>
    <mergeCell ref="A23:J23"/>
    <mergeCell ref="A55:B55"/>
    <mergeCell ref="A39:B39"/>
    <mergeCell ref="A40:E40"/>
    <mergeCell ref="A42:I42"/>
    <mergeCell ref="G43:I43"/>
    <mergeCell ref="A46:E46"/>
    <mergeCell ref="A83:E83"/>
    <mergeCell ref="A47:B47"/>
    <mergeCell ref="A48:E48"/>
    <mergeCell ref="A49:E49"/>
    <mergeCell ref="A76:I76"/>
    <mergeCell ref="A56:E56"/>
    <mergeCell ref="A57:E57"/>
    <mergeCell ref="A59:I59"/>
    <mergeCell ref="A62:E62"/>
    <mergeCell ref="A63:E63"/>
    <mergeCell ref="A74:E74"/>
    <mergeCell ref="G51:I51"/>
    <mergeCell ref="A82:E82"/>
    <mergeCell ref="A54:E54"/>
    <mergeCell ref="A75:J75"/>
    <mergeCell ref="A81:E81"/>
    <mergeCell ref="A64:E64"/>
    <mergeCell ref="A70:E70"/>
    <mergeCell ref="A71:E71"/>
    <mergeCell ref="A73:E73"/>
    <mergeCell ref="A65:E65"/>
    <mergeCell ref="A66:E66"/>
    <mergeCell ref="A67:E67"/>
    <mergeCell ref="A68:E68"/>
    <mergeCell ref="A103:E103"/>
    <mergeCell ref="A104:I104"/>
    <mergeCell ref="A94:E94"/>
    <mergeCell ref="A97:B97"/>
    <mergeCell ref="A102:E102"/>
    <mergeCell ref="A99:E99"/>
    <mergeCell ref="A100:E100"/>
    <mergeCell ref="A101:E101"/>
    <mergeCell ref="A93:E93"/>
    <mergeCell ref="A84:E84"/>
    <mergeCell ref="A85:E85"/>
    <mergeCell ref="A91:E91"/>
    <mergeCell ref="A92:B92"/>
    <mergeCell ref="A87:E87"/>
    <mergeCell ref="A88:E88"/>
    <mergeCell ref="A89:E89"/>
    <mergeCell ref="A86:E86"/>
    <mergeCell ref="A90:E90"/>
  </mergeCells>
  <phoneticPr fontId="90" type="noConversion"/>
  <pageMargins left="0.59055118110236204" right="0.59055118110236204" top="1.1023622047244099" bottom="0.59055118110236204" header="0.31496062992126" footer="0.31496062992126"/>
  <pageSetup scale="63" orientation="portrait" r:id="rId1"/>
  <headerFooter alignWithMargins="0"/>
  <rowBreaks count="4" manualBreakCount="4">
    <brk id="104" max="12" man="1"/>
    <brk id="140" max="12" man="1"/>
    <brk id="224" max="12" man="1"/>
    <brk id="309" max="12" man="1"/>
  </rowBreaks>
  <customProperties>
    <customPr name="_pios_id" r:id="rId2"/>
  </customProperties>
  <ignoredErrors>
    <ignoredError sqref="G93:J94 H188 H146:H187 H192:H196 H231:H280 G322:K359 G372:K413 E412 E399 E359 L346 L359 L372 L385 L399" numberStoredAsText="1"/>
  </ignoredError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tabColor theme="8" tint="0.59999389629810485"/>
  </sheetPr>
  <dimension ref="A1:M68"/>
  <sheetViews>
    <sheetView view="pageLayout" topLeftCell="A52" zoomScale="85" zoomScaleNormal="100" zoomScaleSheetLayoutView="100" zoomScalePageLayoutView="85" workbookViewId="0">
      <selection activeCell="F70" sqref="F70"/>
    </sheetView>
  </sheetViews>
  <sheetFormatPr defaultColWidth="9.109375" defaultRowHeight="13.5" customHeight="1"/>
  <cols>
    <col min="1" max="1" width="26.88671875" style="274" customWidth="1"/>
    <col min="2" max="2" width="6.5546875" style="274" customWidth="1"/>
    <col min="3" max="3" width="6.5546875" style="1" customWidth="1"/>
    <col min="4" max="11" width="6.5546875" style="274" customWidth="1"/>
    <col min="12" max="16384" width="9.109375" style="274"/>
  </cols>
  <sheetData>
    <row r="1" spans="1:13" ht="13.5" customHeight="1">
      <c r="A1" s="322" t="s">
        <v>641</v>
      </c>
      <c r="B1" s="324"/>
      <c r="C1" s="323"/>
      <c r="D1" s="276"/>
      <c r="E1" s="276"/>
      <c r="F1" s="276"/>
      <c r="G1" s="276"/>
      <c r="H1" s="276"/>
      <c r="I1" s="276"/>
      <c r="J1" s="324"/>
      <c r="K1" s="276"/>
    </row>
    <row r="2" spans="1:13" ht="9.6" customHeight="1">
      <c r="B2" s="276"/>
      <c r="C2" s="323"/>
      <c r="D2" s="276"/>
      <c r="E2" s="276"/>
      <c r="F2" s="276"/>
      <c r="G2" s="276"/>
      <c r="H2" s="276"/>
      <c r="I2" s="276"/>
      <c r="J2" s="276"/>
      <c r="K2" s="276"/>
    </row>
    <row r="3" spans="1:13" ht="13.5" customHeight="1">
      <c r="A3" s="322" t="s">
        <v>640</v>
      </c>
      <c r="B3" s="359"/>
      <c r="C3" s="278"/>
      <c r="D3" s="278"/>
      <c r="E3" s="278"/>
      <c r="F3" s="278"/>
      <c r="G3" s="278"/>
      <c r="H3" s="278"/>
      <c r="I3" s="278"/>
      <c r="J3" s="278"/>
      <c r="K3" s="278"/>
    </row>
    <row r="4" spans="1:13" ht="13.5" customHeight="1">
      <c r="A4" s="316" t="s">
        <v>1268</v>
      </c>
      <c r="B4" s="275"/>
      <c r="C4" s="300"/>
      <c r="D4" s="300"/>
      <c r="E4" s="288"/>
      <c r="F4" s="288"/>
      <c r="G4" s="288"/>
      <c r="H4" s="288"/>
      <c r="I4" s="288"/>
      <c r="J4" s="285"/>
      <c r="K4" s="285"/>
      <c r="L4" s="275"/>
      <c r="M4" s="275"/>
    </row>
    <row r="5" spans="1:13" ht="13.5" customHeight="1">
      <c r="A5" s="275"/>
      <c r="B5" s="275"/>
      <c r="C5" s="300"/>
      <c r="D5" s="300"/>
      <c r="E5" s="288"/>
      <c r="F5" s="288"/>
      <c r="G5" s="288"/>
      <c r="H5" s="288"/>
      <c r="I5" s="288"/>
      <c r="J5" s="321"/>
      <c r="K5" s="275"/>
      <c r="L5" s="275"/>
      <c r="M5" s="275"/>
    </row>
    <row r="6" spans="1:13" ht="13.5" customHeight="1">
      <c r="A6" s="275"/>
      <c r="B6" s="275"/>
      <c r="C6" s="304"/>
      <c r="D6" s="305"/>
      <c r="E6" s="304"/>
      <c r="F6" s="303"/>
      <c r="G6" s="304"/>
      <c r="H6" s="303"/>
      <c r="I6" s="302"/>
      <c r="J6" s="283"/>
      <c r="K6" s="307"/>
      <c r="L6" s="275"/>
      <c r="M6" s="275"/>
    </row>
    <row r="7" spans="1:13" ht="13.5" customHeight="1">
      <c r="A7" s="301"/>
      <c r="B7" s="300"/>
      <c r="C7" s="300"/>
      <c r="D7" s="300"/>
      <c r="E7" s="288"/>
      <c r="F7" s="288"/>
      <c r="G7" s="288"/>
      <c r="H7" s="288"/>
      <c r="I7" s="288"/>
      <c r="J7" s="285"/>
      <c r="K7" s="285"/>
      <c r="L7" s="275"/>
      <c r="M7" s="275"/>
    </row>
    <row r="8" spans="1:13" ht="13.5" customHeight="1">
      <c r="A8" s="311"/>
      <c r="B8" s="305"/>
      <c r="C8" s="305"/>
      <c r="D8" s="305"/>
      <c r="E8" s="283"/>
      <c r="F8" s="283"/>
      <c r="G8" s="283"/>
      <c r="H8" s="283"/>
      <c r="I8" s="283"/>
      <c r="J8" s="291"/>
      <c r="K8" s="288"/>
      <c r="L8" s="275"/>
      <c r="M8" s="275"/>
    </row>
    <row r="9" spans="1:13" ht="13.5" customHeight="1">
      <c r="A9" s="311"/>
      <c r="B9" s="300"/>
      <c r="C9" s="300"/>
      <c r="D9" s="300"/>
      <c r="E9" s="288"/>
      <c r="F9" s="288"/>
      <c r="G9" s="288"/>
      <c r="H9" s="288"/>
      <c r="I9" s="288"/>
      <c r="J9" s="291"/>
      <c r="K9" s="288"/>
      <c r="L9" s="275"/>
      <c r="M9" s="275"/>
    </row>
    <row r="10" spans="1:13" ht="13.5" customHeight="1">
      <c r="A10" s="311"/>
      <c r="B10" s="300"/>
      <c r="C10" s="300"/>
      <c r="D10" s="300"/>
      <c r="E10" s="288"/>
      <c r="F10" s="288"/>
      <c r="G10" s="288"/>
      <c r="H10" s="288"/>
      <c r="I10" s="288"/>
      <c r="J10" s="291"/>
      <c r="K10" s="288"/>
      <c r="L10" s="275"/>
      <c r="M10" s="275"/>
    </row>
    <row r="11" spans="1:13" ht="13.5" customHeight="1">
      <c r="A11" s="311"/>
      <c r="B11" s="305"/>
      <c r="C11" s="305"/>
      <c r="D11" s="305"/>
      <c r="E11" s="283"/>
      <c r="F11" s="283"/>
      <c r="G11" s="283"/>
      <c r="H11" s="283"/>
      <c r="I11" s="283"/>
      <c r="J11" s="291"/>
      <c r="K11" s="288"/>
      <c r="L11" s="275"/>
      <c r="M11" s="275"/>
    </row>
    <row r="12" spans="1:13" ht="13.5" customHeight="1">
      <c r="A12" s="311"/>
      <c r="B12" s="305"/>
      <c r="C12" s="305"/>
      <c r="D12" s="305"/>
      <c r="E12" s="283"/>
      <c r="F12" s="283"/>
      <c r="G12" s="283"/>
      <c r="H12" s="283"/>
      <c r="I12" s="283"/>
      <c r="J12" s="291"/>
      <c r="K12" s="288"/>
      <c r="L12" s="275"/>
      <c r="M12" s="275"/>
    </row>
    <row r="13" spans="1:13" ht="13.5" customHeight="1">
      <c r="A13" s="311"/>
      <c r="B13" s="305"/>
      <c r="C13" s="305"/>
      <c r="D13" s="305"/>
      <c r="E13" s="283"/>
      <c r="F13" s="283"/>
      <c r="G13" s="283"/>
      <c r="H13" s="283"/>
      <c r="I13" s="283"/>
      <c r="J13" s="291"/>
      <c r="K13" s="288"/>
      <c r="L13" s="275"/>
      <c r="M13" s="275"/>
    </row>
    <row r="14" spans="1:13" ht="13.5" customHeight="1">
      <c r="A14" s="311"/>
      <c r="B14" s="305"/>
      <c r="C14" s="305"/>
      <c r="D14" s="305"/>
      <c r="E14" s="283"/>
      <c r="F14" s="283"/>
      <c r="G14" s="283"/>
      <c r="H14" s="283"/>
      <c r="I14" s="283"/>
      <c r="J14" s="291"/>
      <c r="K14" s="288"/>
      <c r="L14" s="275"/>
      <c r="M14" s="275"/>
    </row>
    <row r="15" spans="1:13" ht="13.5" customHeight="1">
      <c r="A15" s="310"/>
      <c r="B15" s="315"/>
      <c r="C15" s="314"/>
      <c r="D15" s="314"/>
      <c r="E15" s="314"/>
      <c r="F15" s="314"/>
      <c r="G15" s="314"/>
      <c r="H15" s="314"/>
      <c r="I15" s="314"/>
      <c r="J15" s="299"/>
      <c r="K15" s="299"/>
      <c r="L15" s="275"/>
      <c r="M15" s="275"/>
    </row>
    <row r="16" spans="1:13" ht="13.5" customHeight="1">
      <c r="A16" s="320"/>
      <c r="B16" s="305"/>
      <c r="C16" s="283"/>
      <c r="D16" s="283"/>
      <c r="E16" s="283"/>
      <c r="F16" s="283"/>
      <c r="G16" s="283"/>
      <c r="H16" s="283"/>
      <c r="I16" s="283"/>
      <c r="J16" s="299"/>
      <c r="K16" s="299"/>
      <c r="L16" s="275"/>
      <c r="M16" s="275"/>
    </row>
    <row r="17" spans="1:13" ht="13.5" customHeight="1">
      <c r="A17" s="320"/>
      <c r="B17" s="305"/>
      <c r="C17" s="283"/>
      <c r="D17" s="283"/>
      <c r="E17" s="283"/>
      <c r="F17" s="283"/>
      <c r="G17" s="283"/>
      <c r="H17" s="283"/>
      <c r="I17" s="283"/>
      <c r="J17" s="299"/>
      <c r="K17" s="299"/>
      <c r="L17" s="275"/>
      <c r="M17" s="275"/>
    </row>
    <row r="18" spans="1:13" ht="13.5" customHeight="1">
      <c r="A18" s="301"/>
      <c r="B18" s="301"/>
      <c r="C18" s="319"/>
      <c r="D18" s="319"/>
      <c r="E18" s="288"/>
      <c r="F18" s="288"/>
      <c r="G18" s="288"/>
      <c r="H18" s="288"/>
      <c r="I18" s="288"/>
      <c r="J18" s="288"/>
      <c r="K18" s="288"/>
      <c r="L18" s="275"/>
      <c r="M18" s="275"/>
    </row>
    <row r="19" spans="1:13" ht="13.5" customHeight="1">
      <c r="A19" s="306"/>
      <c r="B19" s="305"/>
      <c r="C19" s="304"/>
      <c r="D19" s="305"/>
      <c r="E19" s="304"/>
      <c r="F19" s="303"/>
      <c r="G19" s="304"/>
      <c r="H19" s="303"/>
      <c r="I19" s="302"/>
      <c r="J19" s="283"/>
      <c r="K19" s="307"/>
      <c r="L19" s="275"/>
      <c r="M19" s="275"/>
    </row>
    <row r="20" spans="1:13" ht="13.5" customHeight="1">
      <c r="A20" s="301"/>
      <c r="B20" s="300"/>
      <c r="C20" s="300"/>
      <c r="D20" s="300"/>
      <c r="E20" s="288"/>
      <c r="F20" s="288"/>
      <c r="G20" s="288"/>
      <c r="H20" s="288"/>
      <c r="I20" s="288"/>
      <c r="J20" s="285"/>
      <c r="K20" s="285"/>
      <c r="L20" s="275"/>
      <c r="M20" s="275"/>
    </row>
    <row r="21" spans="1:13" ht="13.5" customHeight="1">
      <c r="A21" s="311"/>
      <c r="B21" s="305"/>
      <c r="C21" s="305"/>
      <c r="D21" s="305"/>
      <c r="E21" s="283"/>
      <c r="F21" s="283"/>
      <c r="G21" s="283"/>
      <c r="H21" s="283"/>
      <c r="I21" s="283"/>
      <c r="J21" s="287"/>
      <c r="K21" s="283"/>
      <c r="L21" s="275"/>
      <c r="M21" s="275"/>
    </row>
    <row r="22" spans="1:13" ht="13.5" customHeight="1">
      <c r="A22" s="311"/>
      <c r="B22" s="305"/>
      <c r="C22" s="305"/>
      <c r="D22" s="305"/>
      <c r="E22" s="283"/>
      <c r="F22" s="283"/>
      <c r="G22" s="283"/>
      <c r="H22" s="283"/>
      <c r="I22" s="283"/>
      <c r="J22" s="287"/>
      <c r="K22" s="283"/>
      <c r="L22" s="275"/>
      <c r="M22" s="275"/>
    </row>
    <row r="23" spans="1:13" ht="13.5" customHeight="1">
      <c r="A23" s="311"/>
      <c r="B23" s="305"/>
      <c r="C23" s="305"/>
      <c r="D23" s="305"/>
      <c r="E23" s="283"/>
      <c r="F23" s="283"/>
      <c r="G23" s="283"/>
      <c r="H23" s="283"/>
      <c r="I23" s="283"/>
      <c r="J23" s="287"/>
      <c r="K23" s="283"/>
      <c r="L23" s="275"/>
      <c r="M23" s="275"/>
    </row>
    <row r="24" spans="1:13" ht="13.5" customHeight="1">
      <c r="B24" s="300"/>
      <c r="C24" s="300"/>
      <c r="D24" s="300"/>
      <c r="E24" s="288"/>
      <c r="F24" s="288"/>
      <c r="G24" s="288"/>
      <c r="H24" s="288"/>
      <c r="I24" s="288"/>
      <c r="J24" s="291"/>
      <c r="K24" s="288"/>
      <c r="L24" s="275"/>
      <c r="M24" s="275"/>
    </row>
    <row r="25" spans="1:13" ht="13.5" customHeight="1">
      <c r="B25" s="300"/>
      <c r="C25" s="300"/>
      <c r="D25" s="300"/>
      <c r="E25" s="288"/>
      <c r="F25" s="288"/>
      <c r="G25" s="288"/>
      <c r="H25" s="288"/>
      <c r="I25" s="288"/>
      <c r="J25" s="291"/>
      <c r="K25" s="288"/>
      <c r="L25" s="275"/>
      <c r="M25" s="275"/>
    </row>
    <row r="26" spans="1:13" ht="13.5" customHeight="1">
      <c r="A26" s="318" t="s">
        <v>639</v>
      </c>
      <c r="B26" s="1215"/>
      <c r="C26" s="317"/>
      <c r="D26" s="275"/>
      <c r="E26" s="275"/>
      <c r="F26" s="275"/>
      <c r="G26" s="275"/>
      <c r="H26" s="275"/>
      <c r="I26" s="275"/>
      <c r="J26" s="275"/>
      <c r="K26" s="283"/>
      <c r="L26" s="275"/>
      <c r="M26" s="275"/>
    </row>
    <row r="27" spans="1:13" ht="13.5" customHeight="1">
      <c r="A27" s="316" t="s">
        <v>1268</v>
      </c>
      <c r="B27" s="305"/>
      <c r="C27" s="305"/>
      <c r="D27" s="305"/>
      <c r="E27" s="283"/>
      <c r="F27" s="283"/>
      <c r="G27" s="283"/>
      <c r="H27" s="283"/>
      <c r="I27" s="283"/>
      <c r="J27" s="275"/>
      <c r="K27" s="283"/>
      <c r="L27" s="275"/>
      <c r="M27" s="275"/>
    </row>
    <row r="28" spans="1:13" ht="13.5" customHeight="1">
      <c r="A28" s="275"/>
      <c r="B28" s="305"/>
      <c r="C28" s="305"/>
      <c r="D28" s="305"/>
      <c r="E28" s="283"/>
      <c r="F28" s="283"/>
      <c r="G28" s="283"/>
      <c r="H28" s="283"/>
      <c r="I28" s="283"/>
      <c r="J28" s="275"/>
      <c r="K28" s="299"/>
      <c r="L28" s="275"/>
      <c r="M28" s="275"/>
    </row>
    <row r="29" spans="1:13" ht="13.5" customHeight="1">
      <c r="A29" s="310"/>
      <c r="B29" s="315"/>
      <c r="C29" s="314"/>
      <c r="D29" s="314"/>
      <c r="E29" s="314"/>
      <c r="F29" s="314"/>
      <c r="G29" s="314"/>
      <c r="H29" s="314"/>
      <c r="I29" s="314"/>
      <c r="J29" s="287"/>
      <c r="K29" s="285"/>
      <c r="L29" s="275"/>
      <c r="M29" s="275"/>
    </row>
    <row r="30" spans="1:13" ht="13.5" customHeight="1">
      <c r="A30" s="301"/>
      <c r="B30" s="309"/>
      <c r="C30" s="281"/>
      <c r="D30" s="281"/>
      <c r="E30" s="281"/>
      <c r="F30" s="281"/>
      <c r="G30" s="281"/>
      <c r="H30" s="281"/>
      <c r="I30" s="281"/>
      <c r="J30" s="287"/>
      <c r="K30" s="312"/>
      <c r="L30" s="275"/>
      <c r="M30" s="275"/>
    </row>
    <row r="31" spans="1:13" ht="13.5" customHeight="1">
      <c r="A31" s="282"/>
      <c r="B31" s="282"/>
      <c r="C31" s="313"/>
      <c r="D31" s="312"/>
      <c r="E31" s="312"/>
      <c r="F31" s="312"/>
      <c r="G31" s="312"/>
      <c r="H31" s="312"/>
      <c r="I31" s="312"/>
      <c r="J31" s="299"/>
      <c r="K31" s="307"/>
      <c r="L31" s="275"/>
      <c r="M31" s="275"/>
    </row>
    <row r="32" spans="1:13" ht="13.5" customHeight="1">
      <c r="A32" s="306"/>
      <c r="B32" s="305"/>
      <c r="C32" s="304"/>
      <c r="D32" s="305"/>
      <c r="E32" s="304"/>
      <c r="F32" s="303"/>
      <c r="G32" s="304"/>
      <c r="H32" s="303"/>
      <c r="I32" s="302"/>
      <c r="J32" s="285"/>
      <c r="K32" s="285"/>
      <c r="L32" s="275"/>
      <c r="M32" s="275"/>
    </row>
    <row r="33" spans="1:13" ht="13.5" customHeight="1">
      <c r="A33" s="301"/>
      <c r="B33" s="300"/>
      <c r="C33" s="300"/>
      <c r="D33" s="300"/>
      <c r="E33" s="288"/>
      <c r="F33" s="288"/>
      <c r="G33" s="288"/>
      <c r="H33" s="288"/>
      <c r="I33" s="288"/>
      <c r="J33" s="282"/>
      <c r="K33" s="283"/>
      <c r="L33" s="275"/>
      <c r="M33" s="275"/>
    </row>
    <row r="34" spans="1:13" ht="13.5" customHeight="1">
      <c r="A34" s="311"/>
      <c r="B34" s="305"/>
      <c r="C34" s="305"/>
      <c r="D34" s="305"/>
      <c r="E34" s="283"/>
      <c r="F34" s="283"/>
      <c r="G34" s="283"/>
      <c r="H34" s="283"/>
      <c r="I34" s="283"/>
      <c r="J34" s="283"/>
      <c r="K34" s="283"/>
      <c r="L34" s="275"/>
      <c r="M34" s="275"/>
    </row>
    <row r="35" spans="1:13" ht="13.5" customHeight="1">
      <c r="A35" s="311"/>
      <c r="B35" s="305"/>
      <c r="C35" s="305"/>
      <c r="D35" s="305"/>
      <c r="E35" s="283"/>
      <c r="F35" s="283"/>
      <c r="G35" s="283"/>
      <c r="H35" s="283"/>
      <c r="I35" s="283"/>
      <c r="J35" s="285"/>
      <c r="K35" s="283"/>
      <c r="L35" s="275"/>
      <c r="M35" s="275"/>
    </row>
    <row r="36" spans="1:13" ht="13.5" customHeight="1">
      <c r="A36" s="311"/>
      <c r="B36" s="305"/>
      <c r="C36" s="305"/>
      <c r="D36" s="305"/>
      <c r="E36" s="283"/>
      <c r="F36" s="283"/>
      <c r="G36" s="283"/>
      <c r="H36" s="283"/>
      <c r="I36" s="283"/>
      <c r="J36" s="287"/>
      <c r="K36" s="288"/>
      <c r="L36" s="275"/>
      <c r="M36" s="275"/>
    </row>
    <row r="37" spans="1:13" ht="13.5" customHeight="1">
      <c r="A37" s="311"/>
      <c r="B37" s="300"/>
      <c r="C37" s="300"/>
      <c r="D37" s="300"/>
      <c r="E37" s="288"/>
      <c r="F37" s="288"/>
      <c r="G37" s="288"/>
      <c r="H37" s="288"/>
      <c r="I37" s="288"/>
      <c r="J37" s="287"/>
      <c r="K37" s="288"/>
      <c r="L37" s="275"/>
      <c r="M37" s="275"/>
    </row>
    <row r="38" spans="1:13" ht="13.5" customHeight="1">
      <c r="A38" s="311"/>
      <c r="B38" s="300"/>
      <c r="C38" s="300"/>
      <c r="D38" s="300"/>
      <c r="E38" s="288"/>
      <c r="F38" s="288"/>
      <c r="G38" s="288"/>
      <c r="H38" s="288"/>
      <c r="I38" s="288"/>
      <c r="J38" s="287"/>
      <c r="K38" s="283"/>
      <c r="L38" s="275"/>
      <c r="M38" s="275"/>
    </row>
    <row r="39" spans="1:13" ht="13.5" customHeight="1">
      <c r="A39" s="311"/>
      <c r="B39" s="305"/>
      <c r="C39" s="305"/>
      <c r="D39" s="305"/>
      <c r="E39" s="283"/>
      <c r="F39" s="283"/>
      <c r="G39" s="283"/>
      <c r="H39" s="283"/>
      <c r="I39" s="283"/>
      <c r="J39" s="291"/>
      <c r="K39" s="283"/>
      <c r="L39" s="275"/>
      <c r="M39" s="275"/>
    </row>
    <row r="40" spans="1:13" ht="13.5" customHeight="1">
      <c r="A40" s="311"/>
      <c r="B40" s="305"/>
      <c r="C40" s="305"/>
      <c r="D40" s="305"/>
      <c r="E40" s="283"/>
      <c r="F40" s="283"/>
      <c r="G40" s="283"/>
      <c r="H40" s="283"/>
      <c r="I40" s="283"/>
      <c r="J40" s="291"/>
      <c r="K40" s="285"/>
      <c r="L40" s="275"/>
      <c r="M40" s="275"/>
    </row>
    <row r="41" spans="1:13" ht="13.5" customHeight="1">
      <c r="A41" s="310"/>
      <c r="B41" s="309"/>
      <c r="C41" s="281"/>
      <c r="D41" s="281"/>
      <c r="E41" s="281"/>
      <c r="F41" s="281"/>
      <c r="G41" s="281"/>
      <c r="H41" s="281"/>
      <c r="I41" s="281"/>
      <c r="J41" s="287"/>
      <c r="K41" s="285"/>
      <c r="L41" s="275"/>
      <c r="M41" s="275"/>
    </row>
    <row r="42" spans="1:13" ht="13.5" customHeight="1">
      <c r="A42" s="301"/>
      <c r="B42" s="309"/>
      <c r="C42" s="281"/>
      <c r="D42" s="281"/>
      <c r="E42" s="281"/>
      <c r="F42" s="281"/>
      <c r="G42" s="281"/>
      <c r="H42" s="281"/>
      <c r="I42" s="281"/>
      <c r="J42" s="287"/>
      <c r="K42" s="304"/>
      <c r="L42" s="275"/>
      <c r="M42" s="275"/>
    </row>
    <row r="43" spans="1:13" ht="13.5" customHeight="1">
      <c r="A43" s="308"/>
      <c r="B43" s="304"/>
      <c r="C43" s="304"/>
      <c r="D43" s="304"/>
      <c r="E43" s="304"/>
      <c r="F43" s="304"/>
      <c r="G43" s="304"/>
      <c r="H43" s="304"/>
      <c r="I43" s="304"/>
      <c r="J43" s="285"/>
      <c r="K43" s="307"/>
      <c r="L43" s="275"/>
      <c r="M43" s="275"/>
    </row>
    <row r="44" spans="1:13" ht="13.5" customHeight="1">
      <c r="A44" s="306"/>
      <c r="B44" s="305"/>
      <c r="C44" s="304"/>
      <c r="D44" s="305"/>
      <c r="E44" s="304"/>
      <c r="F44" s="303"/>
      <c r="G44" s="304"/>
      <c r="H44" s="303"/>
      <c r="I44" s="302"/>
      <c r="J44" s="285"/>
      <c r="K44" s="285"/>
      <c r="L44" s="275"/>
      <c r="M44" s="275"/>
    </row>
    <row r="45" spans="1:13" ht="13.5" customHeight="1">
      <c r="A45" s="301"/>
      <c r="B45" s="300"/>
      <c r="C45" s="300"/>
      <c r="D45" s="300"/>
      <c r="E45" s="288"/>
      <c r="F45" s="288"/>
      <c r="G45" s="288"/>
      <c r="H45" s="288"/>
      <c r="I45" s="288"/>
      <c r="J45" s="278"/>
      <c r="K45" s="288"/>
    </row>
    <row r="46" spans="1:13" ht="13.5" customHeight="1">
      <c r="H46" s="288"/>
      <c r="I46" s="288"/>
      <c r="J46" s="297"/>
      <c r="K46" s="288"/>
    </row>
    <row r="47" spans="1:13" ht="13.5" customHeight="1">
      <c r="C47" s="335"/>
      <c r="J47" s="291"/>
      <c r="K47" s="288"/>
    </row>
    <row r="48" spans="1:13" ht="13.5" customHeight="1">
      <c r="A48" s="336" t="s">
        <v>638</v>
      </c>
      <c r="B48" s="337"/>
      <c r="C48" s="337"/>
      <c r="D48" s="337"/>
      <c r="E48" s="337"/>
      <c r="F48" s="337"/>
      <c r="G48" s="288"/>
      <c r="H48" s="288"/>
      <c r="J48" s="291"/>
      <c r="K48" s="283"/>
    </row>
    <row r="49" spans="1:11" ht="13.5" customHeight="1">
      <c r="C49" s="335"/>
      <c r="G49" s="288"/>
      <c r="I49" s="288"/>
      <c r="J49" s="291"/>
      <c r="K49" s="283"/>
    </row>
    <row r="50" spans="1:11" ht="13.5" customHeight="1">
      <c r="A50" s="338" t="s">
        <v>637</v>
      </c>
      <c r="B50" s="339"/>
      <c r="C50" s="340"/>
      <c r="D50" s="339"/>
      <c r="G50" s="288"/>
      <c r="I50" s="281"/>
      <c r="J50" s="285"/>
      <c r="K50" s="285"/>
    </row>
    <row r="51" spans="1:11" ht="13.5" customHeight="1">
      <c r="A51" s="341" t="s">
        <v>122</v>
      </c>
      <c r="B51" s="482" t="s">
        <v>1275</v>
      </c>
      <c r="C51" s="482" t="s">
        <v>1120</v>
      </c>
      <c r="D51" s="482" t="s">
        <v>1031</v>
      </c>
      <c r="E51" s="482" t="s">
        <v>941</v>
      </c>
      <c r="F51" s="482" t="s">
        <v>730</v>
      </c>
      <c r="H51" s="288"/>
      <c r="I51" s="281"/>
      <c r="J51" s="285"/>
      <c r="K51" s="285"/>
    </row>
    <row r="52" spans="1:11" ht="13.5" customHeight="1">
      <c r="A52" s="342" t="s">
        <v>634</v>
      </c>
      <c r="B52" s="363">
        <v>29</v>
      </c>
      <c r="C52" s="363">
        <v>60</v>
      </c>
      <c r="D52" s="363">
        <v>21</v>
      </c>
      <c r="E52" s="363">
        <v>15</v>
      </c>
      <c r="F52" s="363">
        <v>14</v>
      </c>
      <c r="I52" s="283"/>
      <c r="J52" s="299"/>
      <c r="K52" s="299"/>
    </row>
    <row r="53" spans="1:11" ht="13.5" customHeight="1">
      <c r="A53" s="343" t="s">
        <v>633</v>
      </c>
      <c r="B53" s="362">
        <v>27</v>
      </c>
      <c r="C53" s="362">
        <v>53</v>
      </c>
      <c r="D53" s="362">
        <v>18</v>
      </c>
      <c r="E53" s="362">
        <v>11</v>
      </c>
      <c r="F53" s="362">
        <v>13</v>
      </c>
      <c r="G53" s="286"/>
      <c r="H53" s="278"/>
      <c r="I53" s="298"/>
      <c r="J53" s="297"/>
      <c r="K53" s="296"/>
    </row>
    <row r="54" spans="1:11" ht="13.5" customHeight="1">
      <c r="A54" s="343" t="s">
        <v>632</v>
      </c>
      <c r="B54" s="362">
        <v>5</v>
      </c>
      <c r="C54" s="362">
        <v>24</v>
      </c>
      <c r="D54" s="362">
        <v>6</v>
      </c>
      <c r="E54" s="362">
        <v>9</v>
      </c>
      <c r="F54" s="362">
        <v>3</v>
      </c>
      <c r="G54" s="293"/>
      <c r="H54" s="295"/>
      <c r="I54" s="288"/>
      <c r="J54" s="285"/>
      <c r="K54" s="285"/>
    </row>
    <row r="55" spans="1:11" ht="13.5" customHeight="1">
      <c r="A55" s="343" t="s">
        <v>631</v>
      </c>
      <c r="B55" s="362">
        <v>3</v>
      </c>
      <c r="C55" s="362">
        <v>3</v>
      </c>
      <c r="D55" s="362">
        <v>2</v>
      </c>
      <c r="E55" s="362">
        <v>2</v>
      </c>
      <c r="F55" s="362">
        <v>3</v>
      </c>
      <c r="G55" s="294"/>
      <c r="H55" s="290"/>
      <c r="J55" s="291"/>
      <c r="K55" s="288"/>
    </row>
    <row r="56" spans="1:11" ht="13.5" customHeight="1">
      <c r="A56" s="343" t="s">
        <v>630</v>
      </c>
      <c r="B56" s="362">
        <v>9</v>
      </c>
      <c r="C56" s="362">
        <v>27</v>
      </c>
      <c r="D56" s="362">
        <v>4</v>
      </c>
      <c r="E56" s="362">
        <v>5</v>
      </c>
      <c r="F56" s="362">
        <v>3</v>
      </c>
      <c r="G56" s="294"/>
      <c r="H56" s="290"/>
      <c r="I56" s="288"/>
      <c r="J56" s="291"/>
      <c r="K56" s="288"/>
    </row>
    <row r="57" spans="1:11" ht="13.5" customHeight="1">
      <c r="A57" s="343" t="s">
        <v>636</v>
      </c>
      <c r="B57" s="362">
        <v>2</v>
      </c>
      <c r="C57" s="362">
        <v>3</v>
      </c>
      <c r="D57" s="362">
        <v>2</v>
      </c>
      <c r="E57" s="362">
        <v>2</v>
      </c>
      <c r="F57" s="362">
        <v>2</v>
      </c>
      <c r="G57" s="293"/>
      <c r="H57" s="290"/>
      <c r="I57" s="288"/>
      <c r="J57" s="291"/>
      <c r="K57" s="288"/>
    </row>
    <row r="58" spans="1:11" ht="13.5" customHeight="1">
      <c r="A58" s="344" t="s">
        <v>327</v>
      </c>
      <c r="B58" s="481">
        <v>0.38</v>
      </c>
      <c r="C58" s="481">
        <v>0.46</v>
      </c>
      <c r="D58" s="481">
        <v>0.34</v>
      </c>
      <c r="E58" s="481">
        <v>0.5</v>
      </c>
      <c r="F58" s="481">
        <v>0.4</v>
      </c>
      <c r="G58" s="293"/>
      <c r="H58" s="290"/>
      <c r="I58" s="288"/>
      <c r="J58" s="291"/>
      <c r="K58" s="288"/>
    </row>
    <row r="59" spans="1:11" ht="13.5" customHeight="1">
      <c r="A59" s="328"/>
      <c r="B59" s="328"/>
      <c r="C59" s="329"/>
      <c r="D59" s="328"/>
      <c r="E59" s="328"/>
      <c r="F59" s="328"/>
      <c r="G59" s="292"/>
      <c r="H59" s="289"/>
      <c r="I59" s="288"/>
      <c r="J59" s="291"/>
      <c r="K59" s="288"/>
    </row>
    <row r="60" spans="1:11" ht="13.5" customHeight="1">
      <c r="A60" s="28" t="s">
        <v>635</v>
      </c>
      <c r="B60" s="330"/>
      <c r="C60" s="330"/>
      <c r="D60" s="331"/>
      <c r="E60" s="331"/>
      <c r="F60" s="331"/>
      <c r="G60" s="290"/>
      <c r="I60" s="283"/>
      <c r="J60" s="287"/>
      <c r="K60" s="283"/>
    </row>
    <row r="61" spans="1:11" ht="13.5" customHeight="1">
      <c r="A61" s="341" t="s">
        <v>122</v>
      </c>
      <c r="B61" s="482" t="s">
        <v>1275</v>
      </c>
      <c r="C61" s="482" t="s">
        <v>1120</v>
      </c>
      <c r="D61" s="482" t="s">
        <v>1031</v>
      </c>
      <c r="E61" s="482" t="s">
        <v>941</v>
      </c>
      <c r="F61" s="482" t="s">
        <v>730</v>
      </c>
      <c r="G61" s="289"/>
      <c r="H61" s="288"/>
      <c r="I61" s="283"/>
      <c r="J61" s="287"/>
      <c r="K61" s="283"/>
    </row>
    <row r="62" spans="1:11" s="284" customFormat="1" ht="13.5" customHeight="1">
      <c r="A62" s="346" t="s">
        <v>634</v>
      </c>
      <c r="B62" s="363">
        <v>90</v>
      </c>
      <c r="C62" s="363">
        <v>82</v>
      </c>
      <c r="D62" s="363">
        <v>34</v>
      </c>
      <c r="E62" s="363">
        <v>37</v>
      </c>
      <c r="F62" s="363">
        <v>38</v>
      </c>
      <c r="G62" s="286"/>
      <c r="H62" s="283"/>
      <c r="I62" s="281"/>
      <c r="J62" s="285"/>
      <c r="K62" s="285"/>
    </row>
    <row r="63" spans="1:11" ht="13.5" customHeight="1">
      <c r="A63" s="347" t="s">
        <v>633</v>
      </c>
      <c r="B63" s="362">
        <v>87</v>
      </c>
      <c r="C63" s="362">
        <v>84</v>
      </c>
      <c r="D63" s="362">
        <v>34</v>
      </c>
      <c r="E63" s="362">
        <v>37</v>
      </c>
      <c r="F63" s="362">
        <v>40</v>
      </c>
      <c r="G63" s="277"/>
      <c r="H63" s="283"/>
      <c r="I63" s="279"/>
      <c r="J63" s="282"/>
      <c r="K63" s="279"/>
    </row>
    <row r="64" spans="1:11" ht="13.5" customHeight="1">
      <c r="A64" s="347" t="s">
        <v>632</v>
      </c>
      <c r="B64" s="362">
        <v>8</v>
      </c>
      <c r="C64" s="362">
        <v>5</v>
      </c>
      <c r="D64" s="362">
        <v>6</v>
      </c>
      <c r="E64" s="362">
        <v>5</v>
      </c>
      <c r="F64" s="362">
        <v>6</v>
      </c>
      <c r="G64" s="277"/>
      <c r="H64" s="281"/>
      <c r="I64" s="276"/>
      <c r="J64" s="276"/>
      <c r="K64" s="276"/>
    </row>
    <row r="65" spans="1:11" ht="13.5" customHeight="1">
      <c r="A65" s="347" t="s">
        <v>631</v>
      </c>
      <c r="B65" s="362">
        <v>13</v>
      </c>
      <c r="C65" s="362">
        <v>5</v>
      </c>
      <c r="D65" s="362">
        <v>5</v>
      </c>
      <c r="E65" s="362">
        <v>3</v>
      </c>
      <c r="F65" s="362">
        <v>1</v>
      </c>
      <c r="G65" s="280"/>
      <c r="H65" s="279"/>
      <c r="I65" s="278"/>
      <c r="J65" s="278"/>
      <c r="K65" s="278"/>
    </row>
    <row r="66" spans="1:11" ht="13.5" customHeight="1">
      <c r="A66" s="347" t="s">
        <v>630</v>
      </c>
      <c r="B66" s="362">
        <v>3</v>
      </c>
      <c r="C66" s="362">
        <v>2</v>
      </c>
      <c r="D66" s="362">
        <v>1</v>
      </c>
      <c r="E66" s="362">
        <v>0</v>
      </c>
      <c r="F66" s="362">
        <v>1</v>
      </c>
      <c r="G66" s="277"/>
      <c r="H66" s="276"/>
      <c r="I66" s="275"/>
      <c r="J66" s="275"/>
      <c r="K66" s="275"/>
    </row>
    <row r="67" spans="1:11" ht="13.5" customHeight="1">
      <c r="A67" s="348" t="s">
        <v>327</v>
      </c>
      <c r="B67" s="481">
        <v>0.19</v>
      </c>
      <c r="C67" s="481">
        <v>0.15</v>
      </c>
      <c r="D67" s="481">
        <v>0.26</v>
      </c>
      <c r="E67" s="481">
        <v>0.17</v>
      </c>
      <c r="F67" s="481">
        <v>0.18</v>
      </c>
      <c r="G67" s="275"/>
      <c r="H67" s="275"/>
      <c r="I67" s="275"/>
      <c r="J67" s="275"/>
      <c r="K67" s="275"/>
    </row>
    <row r="68" spans="1:11" ht="13.5" customHeight="1">
      <c r="A68" s="332"/>
      <c r="B68" s="328"/>
      <c r="C68" s="329"/>
      <c r="D68" s="328"/>
      <c r="E68" s="328"/>
      <c r="F68" s="328"/>
    </row>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legacyDrawingHF r:id="rId4"/>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425B7-1C08-405A-B4BC-702CEC863B35}">
  <sheetPr codeName="Sheet39">
    <tabColor theme="8" tint="0.59999389629810485"/>
  </sheetPr>
  <dimension ref="A1:T67"/>
  <sheetViews>
    <sheetView view="pageLayout" topLeftCell="A66" zoomScaleNormal="100" zoomScaleSheetLayoutView="100" workbookViewId="0">
      <selection activeCell="A75" sqref="A75:I75"/>
    </sheetView>
  </sheetViews>
  <sheetFormatPr defaultColWidth="9.109375" defaultRowHeight="13.5" customHeight="1"/>
  <cols>
    <col min="1" max="1" width="26.88671875" style="421" customWidth="1"/>
    <col min="2" max="2" width="7" style="421" customWidth="1"/>
    <col min="3" max="3" width="6.5546875" style="192" customWidth="1"/>
    <col min="4" max="4" width="7" style="421" customWidth="1"/>
    <col min="5" max="5" width="6.5546875" style="192" customWidth="1"/>
    <col min="6" max="6" width="7" style="421" customWidth="1"/>
    <col min="7" max="7" width="6.5546875" style="192" customWidth="1"/>
    <col min="8" max="8" width="6.88671875" style="421" customWidth="1"/>
    <col min="9" max="11" width="6.5546875" style="421" customWidth="1"/>
    <col min="12" max="12" width="8" style="421" customWidth="1"/>
    <col min="13" max="13" width="6.44140625" style="421" customWidth="1"/>
    <col min="14" max="16384" width="9.109375" style="421"/>
  </cols>
  <sheetData>
    <row r="1" spans="1:11" ht="13.5" customHeight="1">
      <c r="A1" s="607" t="s">
        <v>341</v>
      </c>
      <c r="B1" s="195"/>
      <c r="C1" s="195"/>
      <c r="D1" s="195"/>
      <c r="E1" s="195"/>
      <c r="F1" s="195"/>
      <c r="G1" s="195"/>
      <c r="H1" s="195"/>
      <c r="I1" s="195"/>
      <c r="J1" s="195"/>
      <c r="K1" s="195"/>
    </row>
    <row r="2" spans="1:11" ht="13.5" customHeight="1">
      <c r="A2" s="433" t="s">
        <v>542</v>
      </c>
      <c r="B2" s="432"/>
      <c r="C2" s="432"/>
      <c r="D2" s="432"/>
      <c r="E2" s="432"/>
      <c r="F2" s="432"/>
      <c r="G2" s="432"/>
      <c r="H2" s="432"/>
      <c r="I2" s="431"/>
      <c r="J2" s="431"/>
      <c r="K2" s="431"/>
    </row>
    <row r="3" spans="1:11" ht="13.5" customHeight="1">
      <c r="A3" s="433"/>
      <c r="B3" s="432"/>
      <c r="C3" s="432"/>
      <c r="D3" s="432"/>
      <c r="E3" s="432"/>
      <c r="F3" s="432"/>
      <c r="G3" s="432"/>
      <c r="H3" s="432"/>
      <c r="I3" s="431"/>
      <c r="J3" s="431"/>
      <c r="K3" s="431"/>
    </row>
    <row r="4" spans="1:11" ht="13.5" customHeight="1">
      <c r="A4" s="608" t="s">
        <v>1114</v>
      </c>
      <c r="B4" s="194"/>
      <c r="C4" s="197"/>
      <c r="D4" s="194"/>
      <c r="E4" s="197"/>
      <c r="F4" s="194"/>
      <c r="G4" s="197"/>
      <c r="H4" s="422"/>
      <c r="I4" s="422"/>
      <c r="J4" s="422"/>
      <c r="K4" s="422"/>
    </row>
    <row r="5" spans="1:11" ht="13.5" customHeight="1" thickBot="1">
      <c r="A5" s="609" t="s">
        <v>338</v>
      </c>
      <c r="B5" s="191" t="s">
        <v>1268</v>
      </c>
      <c r="C5" s="204" t="s">
        <v>275</v>
      </c>
      <c r="D5" s="191" t="s">
        <v>1117</v>
      </c>
      <c r="E5" s="204" t="s">
        <v>275</v>
      </c>
      <c r="F5" s="191" t="s">
        <v>1027</v>
      </c>
      <c r="G5" s="204" t="s">
        <v>275</v>
      </c>
      <c r="H5" s="191" t="s">
        <v>940</v>
      </c>
      <c r="I5" s="204" t="s">
        <v>275</v>
      </c>
      <c r="J5" s="191" t="s">
        <v>729</v>
      </c>
      <c r="K5" s="204" t="s">
        <v>275</v>
      </c>
    </row>
    <row r="6" spans="1:11" ht="13.5" customHeight="1">
      <c r="A6" s="429"/>
      <c r="B6" s="429"/>
      <c r="C6" s="429"/>
      <c r="D6" s="429"/>
      <c r="E6" s="429"/>
      <c r="F6" s="429"/>
      <c r="G6" s="429"/>
      <c r="H6" s="429"/>
      <c r="I6" s="429"/>
      <c r="J6" s="429"/>
      <c r="K6" s="429"/>
    </row>
    <row r="7" spans="1:11" ht="13.5" customHeight="1">
      <c r="A7" s="203" t="s">
        <v>337</v>
      </c>
      <c r="B7" s="426">
        <v>16.917619187555999</v>
      </c>
      <c r="C7" s="585">
        <v>0.61228076050116298</v>
      </c>
      <c r="D7" s="426">
        <v>16.8612168218425</v>
      </c>
      <c r="E7" s="585">
        <v>0.62260069067335599</v>
      </c>
      <c r="F7" s="426">
        <v>16.710187438045299</v>
      </c>
      <c r="G7" s="585">
        <v>0.62637764232508197</v>
      </c>
      <c r="H7" s="426">
        <v>16.658478063075101</v>
      </c>
      <c r="I7" s="587">
        <v>0.63435070927262005</v>
      </c>
      <c r="J7" s="426">
        <v>16.6467191059659</v>
      </c>
      <c r="K7" s="587">
        <v>0.64113730987002304</v>
      </c>
    </row>
    <row r="8" spans="1:11" ht="13.5" customHeight="1">
      <c r="A8" s="203" t="s">
        <v>336</v>
      </c>
      <c r="B8" s="426">
        <v>2.4066932415476798</v>
      </c>
      <c r="C8" s="585">
        <v>8.7102798088263503E-2</v>
      </c>
      <c r="D8" s="426">
        <v>2.37397944130828</v>
      </c>
      <c r="E8" s="585">
        <v>8.7659227410455398E-2</v>
      </c>
      <c r="F8" s="426">
        <v>2.3460727621872102</v>
      </c>
      <c r="G8" s="585">
        <v>8.7942013274855999E-2</v>
      </c>
      <c r="H8" s="426">
        <v>2.3312707890777</v>
      </c>
      <c r="I8" s="587">
        <v>8.8774212923805801E-2</v>
      </c>
      <c r="J8" s="426">
        <v>2.3163140380695499</v>
      </c>
      <c r="K8" s="587">
        <v>8.9211293932980204E-2</v>
      </c>
    </row>
    <row r="9" spans="1:11" ht="13.5" customHeight="1">
      <c r="A9" s="203" t="s">
        <v>335</v>
      </c>
      <c r="B9" s="426">
        <v>1.8061927748950599</v>
      </c>
      <c r="C9" s="585">
        <v>6.5369546007863197E-2</v>
      </c>
      <c r="D9" s="426">
        <v>1.7709974892868601</v>
      </c>
      <c r="E9" s="585">
        <v>6.5394109551002694E-2</v>
      </c>
      <c r="F9" s="426">
        <v>1.7455914225139</v>
      </c>
      <c r="G9" s="585">
        <v>6.5433104431115802E-2</v>
      </c>
      <c r="H9" s="426">
        <v>1.7312063695316999</v>
      </c>
      <c r="I9" s="587">
        <v>6.5923908789959795E-2</v>
      </c>
      <c r="J9" s="426">
        <v>1.71653165032345</v>
      </c>
      <c r="K9" s="587">
        <v>6.6111074355829996E-2</v>
      </c>
    </row>
    <row r="10" spans="1:11" ht="13.5" customHeight="1">
      <c r="A10" s="203" t="s">
        <v>332</v>
      </c>
      <c r="B10" s="426">
        <v>1.19957960229123</v>
      </c>
      <c r="C10" s="585">
        <v>4.3415063492669798E-2</v>
      </c>
      <c r="D10" s="426">
        <v>1.16750947274238</v>
      </c>
      <c r="E10" s="585">
        <v>4.3110305251247198E-2</v>
      </c>
      <c r="F10" s="426">
        <v>1.14138425549356</v>
      </c>
      <c r="G10" s="585">
        <v>4.2784533781785802E-2</v>
      </c>
      <c r="H10" s="426">
        <v>1.1250028317054901</v>
      </c>
      <c r="I10" s="587">
        <v>4.28398285560034E-2</v>
      </c>
      <c r="J10" s="426">
        <v>1.1099158968210701</v>
      </c>
      <c r="K10" s="587">
        <v>4.2747672243403603E-2</v>
      </c>
    </row>
    <row r="11" spans="1:11" ht="13.5" customHeight="1" thickBot="1">
      <c r="A11" s="202" t="s">
        <v>340</v>
      </c>
      <c r="B11" s="430">
        <v>5.3004080638577697</v>
      </c>
      <c r="C11" s="586">
        <v>0.191831831910041</v>
      </c>
      <c r="D11" s="430">
        <v>4.9082083024264298</v>
      </c>
      <c r="E11" s="586">
        <v>0.18123566711393899</v>
      </c>
      <c r="F11" s="430">
        <v>4.7342607450717402</v>
      </c>
      <c r="G11" s="586">
        <v>0.17746270618716001</v>
      </c>
      <c r="H11" s="430">
        <v>4.4147173420495598</v>
      </c>
      <c r="I11" s="588">
        <v>0.168111340457612</v>
      </c>
      <c r="J11" s="430">
        <v>4.17487803462976</v>
      </c>
      <c r="K11" s="588">
        <v>0.16079264959776399</v>
      </c>
    </row>
    <row r="12" spans="1:11" ht="13.5" customHeight="1">
      <c r="A12" s="201" t="s">
        <v>265</v>
      </c>
      <c r="B12" s="199">
        <v>27.630492870147801</v>
      </c>
      <c r="C12" s="198">
        <v>1</v>
      </c>
      <c r="D12" s="199">
        <v>27.081911527606401</v>
      </c>
      <c r="E12" s="198">
        <v>1</v>
      </c>
      <c r="F12" s="199">
        <v>26.677496623311701</v>
      </c>
      <c r="G12" s="198">
        <v>1</v>
      </c>
      <c r="H12" s="199">
        <v>26.260675395439598</v>
      </c>
      <c r="I12" s="198">
        <v>1</v>
      </c>
      <c r="J12" s="199">
        <v>25.964358725809799</v>
      </c>
      <c r="K12" s="198">
        <v>1</v>
      </c>
    </row>
    <row r="13" spans="1:11" ht="13.5" customHeight="1">
      <c r="A13" s="213"/>
      <c r="B13" s="212"/>
      <c r="C13" s="211"/>
      <c r="D13" s="212"/>
      <c r="E13" s="211"/>
      <c r="F13" s="212"/>
      <c r="G13" s="211"/>
      <c r="H13" s="212"/>
      <c r="I13" s="211"/>
      <c r="J13" s="211"/>
      <c r="K13" s="211"/>
    </row>
    <row r="14" spans="1:11" ht="13.5" customHeight="1">
      <c r="A14" s="608" t="s">
        <v>1113</v>
      </c>
      <c r="B14" s="195"/>
      <c r="C14" s="195"/>
      <c r="D14" s="195"/>
      <c r="E14" s="195"/>
      <c r="F14" s="195"/>
      <c r="G14" s="195"/>
      <c r="H14" s="195"/>
      <c r="I14" s="195"/>
      <c r="J14" s="195"/>
      <c r="K14" s="195"/>
    </row>
    <row r="15" spans="1:11" ht="13.5" customHeight="1" thickBot="1">
      <c r="A15" s="609" t="s">
        <v>339</v>
      </c>
      <c r="B15" s="191" t="s">
        <v>1268</v>
      </c>
      <c r="C15" s="191" t="s">
        <v>275</v>
      </c>
      <c r="D15" s="191" t="s">
        <v>1117</v>
      </c>
      <c r="E15" s="191" t="s">
        <v>275</v>
      </c>
      <c r="F15" s="191" t="s">
        <v>1027</v>
      </c>
      <c r="G15" s="191" t="s">
        <v>275</v>
      </c>
      <c r="H15" s="191" t="s">
        <v>940</v>
      </c>
      <c r="I15" s="191" t="s">
        <v>275</v>
      </c>
      <c r="J15" s="191" t="s">
        <v>729</v>
      </c>
      <c r="K15" s="191" t="s">
        <v>275</v>
      </c>
    </row>
    <row r="16" spans="1:11" ht="13.5" customHeight="1">
      <c r="A16" s="429"/>
      <c r="B16" s="428"/>
      <c r="C16" s="428"/>
      <c r="D16" s="428"/>
      <c r="E16" s="428"/>
      <c r="F16" s="428"/>
      <c r="G16" s="428"/>
      <c r="H16" s="428"/>
      <c r="I16" s="428"/>
      <c r="J16" s="428"/>
      <c r="K16" s="428"/>
    </row>
    <row r="17" spans="1:11" ht="13.5" customHeight="1">
      <c r="A17" s="203" t="s">
        <v>337</v>
      </c>
      <c r="B17" s="426">
        <v>4.0917609489361704</v>
      </c>
      <c r="C17" s="587">
        <v>0.26180616159776399</v>
      </c>
      <c r="D17" s="426">
        <v>3.6848308758388399</v>
      </c>
      <c r="E17" s="587">
        <v>0.26218419977876301</v>
      </c>
      <c r="F17" s="426">
        <v>4.4815436456523896</v>
      </c>
      <c r="G17" s="587">
        <v>0.26547007275964601</v>
      </c>
      <c r="H17" s="426">
        <v>4.2107678802348696</v>
      </c>
      <c r="I17" s="587">
        <v>0.254313871402914</v>
      </c>
      <c r="J17" s="426">
        <v>4.2637770967507498</v>
      </c>
      <c r="K17" s="587">
        <v>0.26069039991562698</v>
      </c>
    </row>
    <row r="18" spans="1:11" ht="13.5" customHeight="1">
      <c r="A18" s="203" t="s">
        <v>336</v>
      </c>
      <c r="B18" s="426">
        <v>2.6522469161903199</v>
      </c>
      <c r="C18" s="587">
        <v>0.16970067249843299</v>
      </c>
      <c r="D18" s="426">
        <v>2.3740824852306099</v>
      </c>
      <c r="E18" s="587">
        <v>0.168921434272684</v>
      </c>
      <c r="F18" s="426">
        <v>2.84185731932893</v>
      </c>
      <c r="G18" s="587">
        <v>0.16834111837037799</v>
      </c>
      <c r="H18" s="426">
        <v>2.7402391679476001</v>
      </c>
      <c r="I18" s="587">
        <v>0.165499702475118</v>
      </c>
      <c r="J18" s="426">
        <v>2.76325742747439</v>
      </c>
      <c r="K18" s="587">
        <v>0.16894754755990399</v>
      </c>
    </row>
    <row r="19" spans="1:11" ht="13.5" customHeight="1">
      <c r="A19" s="203" t="s">
        <v>335</v>
      </c>
      <c r="B19" s="426">
        <v>3.5177119150243898</v>
      </c>
      <c r="C19" s="587">
        <v>0.22507635846094501</v>
      </c>
      <c r="D19" s="426">
        <v>3.0767871571599099</v>
      </c>
      <c r="E19" s="587">
        <v>0.21892048939855499</v>
      </c>
      <c r="F19" s="426">
        <v>3.7184262455774002</v>
      </c>
      <c r="G19" s="587">
        <v>0.220265819997634</v>
      </c>
      <c r="H19" s="426">
        <v>3.6809308286764102</v>
      </c>
      <c r="I19" s="587">
        <v>0.22231379074612401</v>
      </c>
      <c r="J19" s="426">
        <v>3.65476513459837</v>
      </c>
      <c r="K19" s="587">
        <v>0.22345497030372499</v>
      </c>
    </row>
    <row r="20" spans="1:11" ht="13.5" customHeight="1">
      <c r="A20" s="203" t="s">
        <v>332</v>
      </c>
      <c r="B20" s="426">
        <v>3.2221857715398499</v>
      </c>
      <c r="C20" s="587">
        <v>0.20616749104590401</v>
      </c>
      <c r="D20" s="426">
        <v>2.97146618381591</v>
      </c>
      <c r="E20" s="587">
        <v>0.21142665968246799</v>
      </c>
      <c r="F20" s="426">
        <v>3.5265311707607898</v>
      </c>
      <c r="G20" s="587">
        <v>0.20889866539607099</v>
      </c>
      <c r="H20" s="426">
        <v>3.56118438102457</v>
      </c>
      <c r="I20" s="587">
        <v>0.215081574780948</v>
      </c>
      <c r="J20" s="426">
        <v>3.5138262317026898</v>
      </c>
      <c r="K20" s="587">
        <v>0.21483786436084101</v>
      </c>
    </row>
    <row r="21" spans="1:11" ht="13.5" customHeight="1">
      <c r="A21" s="203" t="s">
        <v>331</v>
      </c>
      <c r="B21" s="426">
        <v>2.1450656076004302</v>
      </c>
      <c r="C21" s="587">
        <v>0.13724931639695501</v>
      </c>
      <c r="D21" s="426">
        <v>1.94719232854549</v>
      </c>
      <c r="E21" s="587">
        <v>0.13854721686753799</v>
      </c>
      <c r="F21" s="426">
        <v>2.3131815944120602</v>
      </c>
      <c r="G21" s="587">
        <v>0.13702432347625801</v>
      </c>
      <c r="H21" s="426">
        <v>2.3642438700682198</v>
      </c>
      <c r="I21" s="587">
        <v>0.14279106059489599</v>
      </c>
      <c r="J21" s="426">
        <v>2.1600860886287898</v>
      </c>
      <c r="K21" s="587">
        <v>0.132069217859899</v>
      </c>
    </row>
    <row r="22" spans="1:11" ht="13.5" customHeight="1">
      <c r="A22" s="203" t="s">
        <v>330</v>
      </c>
      <c r="B22" s="426" t="s">
        <v>334</v>
      </c>
      <c r="C22" s="587"/>
      <c r="D22" s="426" t="s">
        <v>334</v>
      </c>
      <c r="E22" s="587"/>
      <c r="F22" s="426" t="s">
        <v>334</v>
      </c>
      <c r="G22" s="587"/>
      <c r="H22" s="426" t="s">
        <v>334</v>
      </c>
      <c r="I22" s="426"/>
      <c r="J22" s="426" t="s">
        <v>334</v>
      </c>
      <c r="K22" s="426"/>
    </row>
    <row r="23" spans="1:11" ht="13.5" customHeight="1" thickBot="1">
      <c r="A23" s="202" t="s">
        <v>543</v>
      </c>
      <c r="B23" s="430" t="s">
        <v>334</v>
      </c>
      <c r="C23" s="588"/>
      <c r="D23" s="430" t="s">
        <v>334</v>
      </c>
      <c r="E23" s="588"/>
      <c r="F23" s="430" t="s">
        <v>334</v>
      </c>
      <c r="G23" s="588"/>
      <c r="H23" s="430" t="s">
        <v>334</v>
      </c>
      <c r="I23" s="430"/>
      <c r="J23" s="430" t="s">
        <v>334</v>
      </c>
      <c r="K23" s="430"/>
    </row>
    <row r="24" spans="1:11" ht="13.5" customHeight="1">
      <c r="A24" s="201" t="s">
        <v>265</v>
      </c>
      <c r="B24" s="199">
        <v>15.628971159291201</v>
      </c>
      <c r="C24" s="198">
        <v>1</v>
      </c>
      <c r="D24" s="199">
        <v>14.0543590305906</v>
      </c>
      <c r="E24" s="198">
        <v>1</v>
      </c>
      <c r="F24" s="199">
        <v>16.881539975731801</v>
      </c>
      <c r="G24" s="198">
        <v>1</v>
      </c>
      <c r="H24" s="199">
        <v>16.557366127951699</v>
      </c>
      <c r="I24" s="198">
        <v>1</v>
      </c>
      <c r="J24" s="199">
        <v>16.3557119791551</v>
      </c>
      <c r="K24" s="198">
        <v>1</v>
      </c>
    </row>
    <row r="25" spans="1:11" ht="13.5" customHeight="1">
      <c r="A25" s="429"/>
      <c r="B25" s="209"/>
      <c r="C25" s="208"/>
      <c r="D25" s="209"/>
      <c r="E25" s="208"/>
      <c r="F25" s="209"/>
      <c r="G25" s="208"/>
      <c r="H25" s="209"/>
      <c r="I25" s="208"/>
      <c r="J25" s="208"/>
      <c r="K25" s="208"/>
    </row>
    <row r="26" spans="1:11" ht="13.5" customHeight="1">
      <c r="A26" s="608" t="s">
        <v>541</v>
      </c>
      <c r="B26" s="429"/>
      <c r="C26" s="210"/>
      <c r="D26" s="429"/>
      <c r="E26" s="210"/>
      <c r="F26" s="429"/>
      <c r="G26" s="210"/>
      <c r="H26" s="429"/>
      <c r="I26" s="210"/>
      <c r="J26" s="210"/>
      <c r="K26" s="425"/>
    </row>
    <row r="27" spans="1:11" ht="13.5" customHeight="1" thickBot="1">
      <c r="A27" s="609" t="s">
        <v>338</v>
      </c>
      <c r="B27" s="191" t="s">
        <v>1268</v>
      </c>
      <c r="C27" s="191" t="s">
        <v>275</v>
      </c>
      <c r="D27" s="191" t="s">
        <v>1117</v>
      </c>
      <c r="E27" s="191" t="s">
        <v>275</v>
      </c>
      <c r="F27" s="191" t="s">
        <v>1027</v>
      </c>
      <c r="G27" s="191" t="s">
        <v>275</v>
      </c>
      <c r="H27" s="191" t="s">
        <v>940</v>
      </c>
      <c r="I27" s="191" t="s">
        <v>275</v>
      </c>
      <c r="J27" s="191" t="s">
        <v>729</v>
      </c>
      <c r="K27" s="191" t="s">
        <v>275</v>
      </c>
    </row>
    <row r="28" spans="1:11" ht="13.5" customHeight="1">
      <c r="A28" s="429"/>
      <c r="B28" s="428"/>
      <c r="C28" s="428"/>
      <c r="D28" s="428"/>
      <c r="E28" s="428"/>
      <c r="F28" s="428"/>
      <c r="G28" s="428"/>
      <c r="H28" s="428"/>
      <c r="I28" s="428"/>
      <c r="J28" s="428"/>
      <c r="K28" s="428"/>
    </row>
    <row r="29" spans="1:11" ht="13.5" customHeight="1">
      <c r="A29" s="203" t="s">
        <v>337</v>
      </c>
      <c r="B29" s="426">
        <v>39.5556649398536</v>
      </c>
      <c r="C29" s="587">
        <v>0.71709682031274102</v>
      </c>
      <c r="D29" s="426">
        <v>37.035482984016099</v>
      </c>
      <c r="E29" s="587">
        <v>0.71739694315068903</v>
      </c>
      <c r="F29" s="426">
        <v>38.515205741504801</v>
      </c>
      <c r="G29" s="587">
        <v>0.71707406414516295</v>
      </c>
      <c r="H29" s="426">
        <v>36.887228844366398</v>
      </c>
      <c r="I29" s="587">
        <v>0.71678529698932403</v>
      </c>
      <c r="J29" s="426">
        <v>36.791645389298701</v>
      </c>
      <c r="K29" s="587">
        <v>0.71646718694629996</v>
      </c>
    </row>
    <row r="30" spans="1:11" ht="13.5" customHeight="1">
      <c r="A30" s="203" t="s">
        <v>336</v>
      </c>
      <c r="B30" s="426">
        <v>6.3208244396568602</v>
      </c>
      <c r="C30" s="587">
        <v>0.114588975165128</v>
      </c>
      <c r="D30" s="426">
        <v>5.8857847703883497</v>
      </c>
      <c r="E30" s="587">
        <v>0.114010771889807</v>
      </c>
      <c r="F30" s="426">
        <v>6.1273331054821902</v>
      </c>
      <c r="G30" s="587">
        <v>0.11407836379761301</v>
      </c>
      <c r="H30" s="426">
        <v>5.8670182112260498</v>
      </c>
      <c r="I30" s="587">
        <v>0.114006731400689</v>
      </c>
      <c r="J30" s="426">
        <v>5.8495240902952199</v>
      </c>
      <c r="K30" s="587">
        <v>0.11391151511716401</v>
      </c>
    </row>
    <row r="31" spans="1:11" ht="13.5" customHeight="1">
      <c r="A31" s="203" t="s">
        <v>335</v>
      </c>
      <c r="B31" s="426">
        <v>4.8526025914967796</v>
      </c>
      <c r="C31" s="587">
        <v>8.7971871889776093E-2</v>
      </c>
      <c r="D31" s="426">
        <v>4.54697680421594</v>
      </c>
      <c r="E31" s="587">
        <v>8.8077351693494205E-2</v>
      </c>
      <c r="F31" s="426">
        <v>4.7374292808623304</v>
      </c>
      <c r="G31" s="587">
        <v>8.8201207876905399E-2</v>
      </c>
      <c r="H31" s="426">
        <v>4.5391610356256802</v>
      </c>
      <c r="I31" s="587">
        <v>8.8204074768826801E-2</v>
      </c>
      <c r="J31" s="426">
        <v>4.5413048537062402</v>
      </c>
      <c r="K31" s="587">
        <v>8.8435727165028094E-2</v>
      </c>
    </row>
    <row r="32" spans="1:11" ht="13.5" customHeight="1">
      <c r="A32" s="203" t="s">
        <v>332</v>
      </c>
      <c r="B32" s="426">
        <v>3.3704655758108699</v>
      </c>
      <c r="C32" s="587">
        <v>6.1102503296623201E-2</v>
      </c>
      <c r="D32" s="426">
        <v>3.1624933501147301</v>
      </c>
      <c r="E32" s="587">
        <v>6.1259173076961097E-2</v>
      </c>
      <c r="F32" s="426">
        <v>3.2954687776140799</v>
      </c>
      <c r="G32" s="587">
        <v>6.1354863465799998E-2</v>
      </c>
      <c r="H32" s="426">
        <v>3.1780860052759299</v>
      </c>
      <c r="I32" s="587">
        <v>6.1755935387844497E-2</v>
      </c>
      <c r="J32" s="426">
        <v>3.1766337131722802</v>
      </c>
      <c r="K32" s="587">
        <v>6.1860615266130702E-2</v>
      </c>
    </row>
    <row r="33" spans="1:12" ht="13.5" customHeight="1">
      <c r="A33" s="203" t="s">
        <v>331</v>
      </c>
      <c r="B33" s="426">
        <v>1.06128520047302</v>
      </c>
      <c r="C33" s="587">
        <v>1.92398293357318E-2</v>
      </c>
      <c r="D33" s="426">
        <v>0.99407501751232197</v>
      </c>
      <c r="E33" s="587">
        <v>1.9255760189048701E-2</v>
      </c>
      <c r="F33" s="426">
        <v>1.0361776505859399</v>
      </c>
      <c r="G33" s="587">
        <v>1.9291500714517899E-2</v>
      </c>
      <c r="H33" s="426">
        <v>0.99053923385170894</v>
      </c>
      <c r="I33" s="587">
        <v>1.9247961453315001E-2</v>
      </c>
      <c r="J33" s="426">
        <v>0.99236493041396501</v>
      </c>
      <c r="K33" s="587">
        <v>1.93249555053783E-2</v>
      </c>
    </row>
    <row r="34" spans="1:12" ht="13.5" customHeight="1">
      <c r="A34" s="203" t="s">
        <v>330</v>
      </c>
      <c r="B34" s="426">
        <v>1.92398293357318E-2</v>
      </c>
      <c r="C34" s="587">
        <v>1.92398293357318E-2</v>
      </c>
      <c r="D34" s="426">
        <v>0</v>
      </c>
      <c r="E34" s="587">
        <v>0</v>
      </c>
      <c r="F34" s="426">
        <v>0</v>
      </c>
      <c r="G34" s="587">
        <v>0</v>
      </c>
      <c r="H34" s="426">
        <v>0</v>
      </c>
      <c r="I34" s="587">
        <v>0</v>
      </c>
      <c r="J34" s="426">
        <v>0</v>
      </c>
      <c r="K34" s="587">
        <v>0</v>
      </c>
    </row>
    <row r="35" spans="1:12" ht="13.5" customHeight="1" thickBot="1">
      <c r="A35" s="202" t="s">
        <v>543</v>
      </c>
      <c r="B35" s="430">
        <v>0</v>
      </c>
      <c r="C35" s="588">
        <v>0</v>
      </c>
      <c r="D35" s="430">
        <v>0</v>
      </c>
      <c r="E35" s="588">
        <v>0</v>
      </c>
      <c r="F35" s="430">
        <v>0</v>
      </c>
      <c r="G35" s="588">
        <v>0</v>
      </c>
      <c r="H35" s="430">
        <v>0</v>
      </c>
      <c r="I35" s="588">
        <v>0</v>
      </c>
      <c r="J35" s="430">
        <v>0</v>
      </c>
      <c r="K35" s="588">
        <v>0</v>
      </c>
    </row>
    <row r="36" spans="1:12" ht="13.5" customHeight="1">
      <c r="A36" s="201" t="s">
        <v>265</v>
      </c>
      <c r="B36" s="199">
        <v>55.160842747291198</v>
      </c>
      <c r="C36" s="198">
        <v>1</v>
      </c>
      <c r="D36" s="199">
        <v>51.624812926247401</v>
      </c>
      <c r="E36" s="198">
        <v>1</v>
      </c>
      <c r="F36" s="199">
        <v>53.711614556049298</v>
      </c>
      <c r="G36" s="198">
        <v>1</v>
      </c>
      <c r="H36" s="199">
        <v>51.462033330345797</v>
      </c>
      <c r="I36" s="198">
        <v>1</v>
      </c>
      <c r="J36" s="199">
        <v>51.351472976886399</v>
      </c>
      <c r="K36" s="198">
        <v>1</v>
      </c>
    </row>
    <row r="37" spans="1:12" ht="13.5" customHeight="1">
      <c r="A37" s="429"/>
      <c r="B37" s="209"/>
      <c r="C37" s="208"/>
      <c r="D37" s="209"/>
      <c r="E37" s="208"/>
      <c r="F37" s="209"/>
      <c r="G37" s="208"/>
      <c r="H37" s="209"/>
      <c r="I37" s="208"/>
      <c r="J37" s="208"/>
      <c r="K37" s="208"/>
    </row>
    <row r="38" spans="1:12" ht="13.5" customHeight="1">
      <c r="A38" s="608" t="s">
        <v>540</v>
      </c>
      <c r="B38" s="195"/>
      <c r="C38" s="195"/>
      <c r="D38" s="195"/>
      <c r="E38" s="195"/>
      <c r="F38" s="195"/>
      <c r="G38" s="195"/>
      <c r="H38" s="195"/>
      <c r="I38" s="195"/>
      <c r="J38" s="195"/>
      <c r="K38" s="195"/>
    </row>
    <row r="39" spans="1:12" ht="13.5" customHeight="1" thickBot="1">
      <c r="A39" s="609" t="s">
        <v>333</v>
      </c>
      <c r="B39" s="191" t="s">
        <v>1268</v>
      </c>
      <c r="C39" s="191" t="s">
        <v>275</v>
      </c>
      <c r="D39" s="191" t="s">
        <v>1117</v>
      </c>
      <c r="E39" s="191" t="s">
        <v>275</v>
      </c>
      <c r="F39" s="191" t="s">
        <v>1027</v>
      </c>
      <c r="G39" s="191" t="s">
        <v>275</v>
      </c>
      <c r="H39" s="191" t="s">
        <v>940</v>
      </c>
      <c r="I39" s="191" t="s">
        <v>275</v>
      </c>
      <c r="J39" s="191" t="s">
        <v>729</v>
      </c>
      <c r="K39" s="191" t="s">
        <v>275</v>
      </c>
    </row>
    <row r="40" spans="1:12" ht="13.5" customHeight="1">
      <c r="A40" s="429"/>
      <c r="B40" s="428"/>
      <c r="C40" s="428"/>
      <c r="D40" s="428"/>
      <c r="E40" s="428"/>
      <c r="F40" s="428"/>
      <c r="G40" s="428"/>
      <c r="H40" s="428"/>
      <c r="I40" s="428"/>
      <c r="J40" s="428"/>
      <c r="K40" s="428"/>
    </row>
    <row r="41" spans="1:12" ht="13.5" customHeight="1">
      <c r="A41" s="207" t="s">
        <v>538</v>
      </c>
      <c r="B41" s="427">
        <v>0.1</v>
      </c>
      <c r="C41" s="589">
        <v>0.47</v>
      </c>
      <c r="D41" s="427">
        <v>0.2</v>
      </c>
      <c r="E41" s="589">
        <v>0.47</v>
      </c>
      <c r="F41" s="427">
        <v>0.2</v>
      </c>
      <c r="G41" s="589">
        <v>0.46</v>
      </c>
      <c r="H41" s="583">
        <v>0.2</v>
      </c>
      <c r="I41" s="589">
        <v>0.46</v>
      </c>
      <c r="J41" s="583">
        <v>0.2</v>
      </c>
      <c r="K41" s="592">
        <v>0.44</v>
      </c>
    </row>
    <row r="42" spans="1:12" ht="13.5" customHeight="1">
      <c r="A42" s="207" t="s">
        <v>537</v>
      </c>
      <c r="B42" s="427">
        <v>0.1</v>
      </c>
      <c r="C42" s="589">
        <v>0.32</v>
      </c>
      <c r="D42" s="427">
        <v>0.1</v>
      </c>
      <c r="E42" s="589">
        <v>0.31</v>
      </c>
      <c r="F42" s="427">
        <v>0.1</v>
      </c>
      <c r="G42" s="589">
        <v>0.32</v>
      </c>
      <c r="H42" s="583">
        <v>0.1</v>
      </c>
      <c r="I42" s="589">
        <v>0.32</v>
      </c>
      <c r="J42" s="583">
        <v>0.2</v>
      </c>
      <c r="K42" s="592">
        <v>0.32</v>
      </c>
    </row>
    <row r="43" spans="1:12" ht="13.5" customHeight="1">
      <c r="A43" s="203" t="s">
        <v>536</v>
      </c>
      <c r="B43" s="427">
        <v>0.1</v>
      </c>
      <c r="C43" s="589">
        <v>0.14000000000000001</v>
      </c>
      <c r="D43" s="427">
        <v>0.1</v>
      </c>
      <c r="E43" s="589">
        <v>0.15</v>
      </c>
      <c r="F43" s="427">
        <v>0.1</v>
      </c>
      <c r="G43" s="589">
        <v>0.15</v>
      </c>
      <c r="H43" s="583">
        <v>0.1</v>
      </c>
      <c r="I43" s="589">
        <v>0.15</v>
      </c>
      <c r="J43" s="583">
        <v>0.1</v>
      </c>
      <c r="K43" s="592">
        <v>0.16</v>
      </c>
    </row>
    <row r="44" spans="1:12" ht="13.5" customHeight="1">
      <c r="A44" s="203" t="s">
        <v>332</v>
      </c>
      <c r="B44" s="427">
        <v>0</v>
      </c>
      <c r="C44" s="589">
        <v>0.03</v>
      </c>
      <c r="D44" s="427">
        <v>0</v>
      </c>
      <c r="E44" s="589">
        <v>0.03</v>
      </c>
      <c r="F44" s="427">
        <v>0</v>
      </c>
      <c r="G44" s="589">
        <v>0.03</v>
      </c>
      <c r="H44" s="583">
        <v>0</v>
      </c>
      <c r="I44" s="589">
        <v>0.03</v>
      </c>
      <c r="J44" s="583">
        <v>0</v>
      </c>
      <c r="K44" s="592">
        <v>0.04</v>
      </c>
    </row>
    <row r="45" spans="1:12" ht="13.5" customHeight="1">
      <c r="A45" s="203" t="s">
        <v>331</v>
      </c>
      <c r="B45" s="427">
        <v>0</v>
      </c>
      <c r="C45" s="589">
        <v>0.02</v>
      </c>
      <c r="D45" s="427">
        <v>0</v>
      </c>
      <c r="E45" s="589">
        <v>0.02</v>
      </c>
      <c r="F45" s="427">
        <v>0</v>
      </c>
      <c r="G45" s="589">
        <v>0.02</v>
      </c>
      <c r="H45" s="583">
        <v>0</v>
      </c>
      <c r="I45" s="589">
        <v>0.02</v>
      </c>
      <c r="J45" s="583">
        <v>0</v>
      </c>
      <c r="K45" s="592">
        <v>0.02</v>
      </c>
    </row>
    <row r="46" spans="1:12" ht="13.5" customHeight="1">
      <c r="A46" s="203" t="s">
        <v>330</v>
      </c>
      <c r="B46" s="427">
        <v>0</v>
      </c>
      <c r="C46" s="589">
        <v>0.01</v>
      </c>
      <c r="D46" s="427">
        <v>0</v>
      </c>
      <c r="E46" s="589">
        <v>0.01</v>
      </c>
      <c r="F46" s="427">
        <v>0</v>
      </c>
      <c r="G46" s="589">
        <v>0.01</v>
      </c>
      <c r="H46" s="583">
        <v>0</v>
      </c>
      <c r="I46" s="589">
        <v>0.01</v>
      </c>
      <c r="J46" s="583">
        <v>0</v>
      </c>
      <c r="K46" s="592">
        <v>0.01</v>
      </c>
    </row>
    <row r="47" spans="1:12" ht="13.5" customHeight="1">
      <c r="A47" s="203" t="s">
        <v>535</v>
      </c>
      <c r="B47" s="427">
        <v>0</v>
      </c>
      <c r="C47" s="589">
        <v>0</v>
      </c>
      <c r="D47" s="427">
        <v>0</v>
      </c>
      <c r="E47" s="589">
        <v>0</v>
      </c>
      <c r="F47" s="427">
        <v>0</v>
      </c>
      <c r="G47" s="589">
        <v>0</v>
      </c>
      <c r="H47" s="583">
        <v>0</v>
      </c>
      <c r="I47" s="589">
        <v>0</v>
      </c>
      <c r="J47" s="583">
        <v>0</v>
      </c>
      <c r="K47" s="592">
        <v>0.01</v>
      </c>
      <c r="L47" s="422"/>
    </row>
    <row r="48" spans="1:12" ht="13.5" customHeight="1" thickBot="1">
      <c r="A48" s="202" t="s">
        <v>534</v>
      </c>
      <c r="B48" s="424">
        <v>0</v>
      </c>
      <c r="C48" s="590">
        <v>0.01</v>
      </c>
      <c r="D48" s="424">
        <v>0</v>
      </c>
      <c r="E48" s="590">
        <v>0.01</v>
      </c>
      <c r="F48" s="424">
        <v>0</v>
      </c>
      <c r="G48" s="590">
        <v>0.01</v>
      </c>
      <c r="H48" s="584">
        <v>0</v>
      </c>
      <c r="I48" s="590">
        <v>0.01</v>
      </c>
      <c r="J48" s="584">
        <v>0</v>
      </c>
      <c r="K48" s="593">
        <v>0</v>
      </c>
    </row>
    <row r="49" spans="1:20" ht="13.5" customHeight="1">
      <c r="A49" s="201" t="s">
        <v>265</v>
      </c>
      <c r="B49" s="200">
        <v>0.30000000000000004</v>
      </c>
      <c r="C49" s="591">
        <v>1</v>
      </c>
      <c r="D49" s="200">
        <v>0.4</v>
      </c>
      <c r="E49" s="591">
        <v>1</v>
      </c>
      <c r="F49" s="200">
        <v>0.4</v>
      </c>
      <c r="G49" s="591">
        <v>1</v>
      </c>
      <c r="H49" s="582">
        <v>0.4</v>
      </c>
      <c r="I49" s="591">
        <v>1</v>
      </c>
      <c r="J49" s="582">
        <v>0.5</v>
      </c>
      <c r="K49" s="591">
        <v>1</v>
      </c>
    </row>
    <row r="50" spans="1:20" ht="13.5" customHeight="1">
      <c r="A50" s="194"/>
      <c r="B50" s="194"/>
      <c r="C50" s="206"/>
      <c r="D50" s="194"/>
      <c r="E50" s="206"/>
      <c r="F50" s="194"/>
      <c r="G50" s="206"/>
      <c r="H50" s="194"/>
      <c r="I50" s="206"/>
      <c r="J50" s="206"/>
      <c r="K50" s="206"/>
    </row>
    <row r="51" spans="1:20" s="205" customFormat="1" ht="13.5" customHeight="1">
      <c r="A51" s="608" t="s">
        <v>539</v>
      </c>
      <c r="B51" s="195"/>
      <c r="C51" s="195"/>
      <c r="D51" s="195"/>
      <c r="E51" s="195"/>
      <c r="F51" s="195"/>
      <c r="G51" s="195"/>
      <c r="H51" s="195"/>
      <c r="I51" s="195"/>
      <c r="J51" s="195"/>
      <c r="K51" s="195"/>
    </row>
    <row r="52" spans="1:20" ht="13.5" customHeight="1" thickBot="1">
      <c r="A52" s="609" t="s">
        <v>333</v>
      </c>
      <c r="B52" s="191" t="s">
        <v>1268</v>
      </c>
      <c r="C52" s="191" t="s">
        <v>275</v>
      </c>
      <c r="D52" s="191" t="s">
        <v>1117</v>
      </c>
      <c r="E52" s="191" t="s">
        <v>275</v>
      </c>
      <c r="F52" s="191" t="s">
        <v>1027</v>
      </c>
      <c r="G52" s="191" t="s">
        <v>275</v>
      </c>
      <c r="H52" s="191" t="s">
        <v>940</v>
      </c>
      <c r="I52" s="191" t="s">
        <v>275</v>
      </c>
      <c r="J52" s="191" t="s">
        <v>729</v>
      </c>
      <c r="K52" s="191" t="s">
        <v>275</v>
      </c>
    </row>
    <row r="53" spans="1:20" ht="13.5" customHeight="1">
      <c r="A53" s="429"/>
      <c r="B53" s="428"/>
      <c r="C53" s="428"/>
      <c r="D53" s="428"/>
      <c r="E53" s="428"/>
      <c r="F53" s="428"/>
      <c r="G53" s="428"/>
      <c r="H53" s="428"/>
      <c r="I53" s="428"/>
      <c r="J53" s="428"/>
      <c r="K53" s="428"/>
    </row>
    <row r="54" spans="1:20" ht="13.5" customHeight="1">
      <c r="A54" s="203" t="s">
        <v>538</v>
      </c>
      <c r="B54" s="583">
        <v>18.899999999999999</v>
      </c>
      <c r="C54" s="592">
        <v>0.35</v>
      </c>
      <c r="D54" s="583">
        <v>18.600000000000001</v>
      </c>
      <c r="E54" s="592">
        <v>0.35</v>
      </c>
      <c r="F54" s="583">
        <v>18.5</v>
      </c>
      <c r="G54" s="592">
        <v>0.34</v>
      </c>
      <c r="H54" s="583">
        <v>18.3</v>
      </c>
      <c r="I54" s="592">
        <v>0.34</v>
      </c>
      <c r="J54" s="583">
        <v>17.899999999999999</v>
      </c>
      <c r="K54" s="592">
        <v>0.33</v>
      </c>
    </row>
    <row r="55" spans="1:20" ht="13.5" customHeight="1">
      <c r="A55" s="203" t="s">
        <v>537</v>
      </c>
      <c r="B55" s="583">
        <v>17.600000000000001</v>
      </c>
      <c r="C55" s="592">
        <v>0.32</v>
      </c>
      <c r="D55" s="583">
        <v>17.2</v>
      </c>
      <c r="E55" s="592">
        <v>0.32</v>
      </c>
      <c r="F55" s="583">
        <v>17.2</v>
      </c>
      <c r="G55" s="592">
        <v>0.32</v>
      </c>
      <c r="H55" s="583">
        <v>17.100000000000001</v>
      </c>
      <c r="I55" s="592">
        <v>0.32</v>
      </c>
      <c r="J55" s="583">
        <v>16.899999999999999</v>
      </c>
      <c r="K55" s="592">
        <v>0.32</v>
      </c>
    </row>
    <row r="56" spans="1:20" ht="13.5" customHeight="1">
      <c r="A56" s="203" t="s">
        <v>536</v>
      </c>
      <c r="B56" s="583">
        <v>12.6</v>
      </c>
      <c r="C56" s="592">
        <v>0.23</v>
      </c>
      <c r="D56" s="583">
        <v>12.3</v>
      </c>
      <c r="E56" s="592">
        <v>0.23</v>
      </c>
      <c r="F56" s="583">
        <v>12.4</v>
      </c>
      <c r="G56" s="592">
        <v>0.23</v>
      </c>
      <c r="H56" s="583">
        <v>12.3</v>
      </c>
      <c r="I56" s="592">
        <v>0.23</v>
      </c>
      <c r="J56" s="583">
        <v>12.3</v>
      </c>
      <c r="K56" s="592">
        <v>0.23</v>
      </c>
    </row>
    <row r="57" spans="1:20" ht="13.5" customHeight="1">
      <c r="A57" s="203" t="s">
        <v>332</v>
      </c>
      <c r="B57" s="583">
        <v>3.4</v>
      </c>
      <c r="C57" s="592">
        <v>0.06</v>
      </c>
      <c r="D57" s="583">
        <v>3.3</v>
      </c>
      <c r="E57" s="592">
        <v>0.06</v>
      </c>
      <c r="F57" s="583">
        <v>3.3</v>
      </c>
      <c r="G57" s="592">
        <v>0.06</v>
      </c>
      <c r="H57" s="583">
        <v>3.3</v>
      </c>
      <c r="I57" s="592">
        <v>0.06</v>
      </c>
      <c r="J57" s="583">
        <v>3.4</v>
      </c>
      <c r="K57" s="592">
        <v>0.06</v>
      </c>
    </row>
    <row r="58" spans="1:20" ht="13.5" customHeight="1">
      <c r="A58" s="203" t="s">
        <v>331</v>
      </c>
      <c r="B58" s="583">
        <v>1.7</v>
      </c>
      <c r="C58" s="592">
        <v>0.03</v>
      </c>
      <c r="D58" s="583">
        <v>1.6</v>
      </c>
      <c r="E58" s="592">
        <v>0.03</v>
      </c>
      <c r="F58" s="583">
        <v>1.7</v>
      </c>
      <c r="G58" s="592">
        <v>0.03</v>
      </c>
      <c r="H58" s="583">
        <v>1.8</v>
      </c>
      <c r="I58" s="592">
        <v>0.03</v>
      </c>
      <c r="J58" s="583">
        <v>1.9</v>
      </c>
      <c r="K58" s="592">
        <v>0.04</v>
      </c>
    </row>
    <row r="59" spans="1:20" ht="13.5" customHeight="1">
      <c r="A59" s="203" t="s">
        <v>330</v>
      </c>
      <c r="B59" s="583">
        <v>0.4</v>
      </c>
      <c r="C59" s="592">
        <v>0.01</v>
      </c>
      <c r="D59" s="583">
        <v>0.4</v>
      </c>
      <c r="E59" s="592">
        <v>6.0000000000000001E-3</v>
      </c>
      <c r="F59" s="583">
        <v>0.4</v>
      </c>
      <c r="G59" s="592">
        <v>6.0000000000000001E-3</v>
      </c>
      <c r="H59" s="583">
        <v>0.4</v>
      </c>
      <c r="I59" s="592">
        <v>6.0000000000000001E-3</v>
      </c>
      <c r="J59" s="583">
        <v>0.6</v>
      </c>
      <c r="K59" s="592">
        <v>0.01</v>
      </c>
    </row>
    <row r="60" spans="1:20" ht="13.5" customHeight="1">
      <c r="A60" s="203" t="s">
        <v>535</v>
      </c>
      <c r="B60" s="583">
        <v>0.1</v>
      </c>
      <c r="C60" s="592">
        <v>0</v>
      </c>
      <c r="D60" s="583">
        <v>0.1</v>
      </c>
      <c r="E60" s="592">
        <v>2E-3</v>
      </c>
      <c r="F60" s="583">
        <v>0.1</v>
      </c>
      <c r="G60" s="592">
        <v>2E-3</v>
      </c>
      <c r="H60" s="583">
        <v>0.1</v>
      </c>
      <c r="I60" s="592">
        <v>2E-3</v>
      </c>
      <c r="J60" s="583">
        <v>0.2</v>
      </c>
      <c r="K60" s="592">
        <v>0</v>
      </c>
    </row>
    <row r="61" spans="1:20" ht="13.5" customHeight="1" thickBot="1">
      <c r="A61" s="202" t="s">
        <v>534</v>
      </c>
      <c r="B61" s="584">
        <v>0.1</v>
      </c>
      <c r="C61" s="593">
        <v>0</v>
      </c>
      <c r="D61" s="584">
        <v>0.1</v>
      </c>
      <c r="E61" s="593">
        <v>0</v>
      </c>
      <c r="F61" s="584">
        <v>0.2</v>
      </c>
      <c r="G61" s="593">
        <v>0.01</v>
      </c>
      <c r="H61" s="584">
        <v>0.2</v>
      </c>
      <c r="I61" s="593">
        <v>0.01</v>
      </c>
      <c r="J61" s="594">
        <v>0.2</v>
      </c>
      <c r="K61" s="593">
        <v>0.01</v>
      </c>
    </row>
    <row r="62" spans="1:20" ht="13.5" customHeight="1">
      <c r="A62" s="201" t="s">
        <v>265</v>
      </c>
      <c r="B62" s="582">
        <v>54.800000000000004</v>
      </c>
      <c r="C62" s="591">
        <v>1</v>
      </c>
      <c r="D62" s="582">
        <v>53.6</v>
      </c>
      <c r="E62" s="591">
        <v>1</v>
      </c>
      <c r="F62" s="582">
        <v>53.8</v>
      </c>
      <c r="G62" s="591">
        <v>1</v>
      </c>
      <c r="H62" s="582">
        <v>53.5</v>
      </c>
      <c r="I62" s="591">
        <v>1</v>
      </c>
      <c r="J62" s="582">
        <v>53.4</v>
      </c>
      <c r="K62" s="591">
        <v>1</v>
      </c>
      <c r="T62" s="422"/>
    </row>
    <row r="63" spans="1:20" ht="13.5" customHeight="1">
      <c r="J63" s="195"/>
    </row>
    <row r="64" spans="1:20" ht="13.5" customHeight="1">
      <c r="A64" s="422" t="s">
        <v>533</v>
      </c>
      <c r="J64" s="423"/>
    </row>
    <row r="65" spans="1:11" ht="13.5" customHeight="1">
      <c r="A65" s="422" t="s">
        <v>329</v>
      </c>
      <c r="B65" s="422"/>
      <c r="C65" s="197"/>
      <c r="D65" s="422"/>
      <c r="E65" s="197"/>
      <c r="F65" s="422"/>
      <c r="G65" s="197"/>
      <c r="H65" s="422"/>
      <c r="I65" s="422"/>
      <c r="J65" s="423"/>
    </row>
    <row r="66" spans="1:11" ht="13.5" customHeight="1">
      <c r="A66" s="422" t="s">
        <v>328</v>
      </c>
      <c r="B66" s="196"/>
      <c r="C66" s="195"/>
      <c r="D66" s="196"/>
      <c r="E66" s="195"/>
      <c r="F66" s="196"/>
      <c r="G66" s="195"/>
      <c r="H66" s="195"/>
      <c r="I66" s="195"/>
      <c r="J66" s="422"/>
      <c r="K66" s="422"/>
    </row>
    <row r="67" spans="1:11" ht="13.5" customHeight="1">
      <c r="A67" s="422" t="s">
        <v>532</v>
      </c>
      <c r="B67" s="423"/>
      <c r="C67" s="193"/>
      <c r="D67" s="423"/>
      <c r="E67" s="193"/>
      <c r="F67" s="423"/>
      <c r="G67" s="193"/>
      <c r="H67" s="423"/>
      <c r="I67" s="423"/>
      <c r="J67" s="422"/>
      <c r="K67" s="422"/>
    </row>
  </sheetData>
  <printOptions horizontalCentered="1"/>
  <pageMargins left="0.70866141732283472" right="0.70866141732283472" top="0.74803149606299213" bottom="0.74803149606299213" header="0.31496062992125984" footer="0.31496062992125984"/>
  <pageSetup paperSize="9" scale="75" orientation="portrait" r:id="rId1"/>
  <colBreaks count="1" manualBreakCount="1">
    <brk id="11" max="68" man="1"/>
  </colBreaks>
  <customProperties>
    <customPr name="_pios_id" r:id="rId2"/>
  </customProperties>
  <ignoredErrors>
    <ignoredError sqref="D22:J23 B22:B23" numberStoredAsText="1"/>
  </ignoredErrors>
  <legacyDrawingHF r:id="rId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FBDED-38A1-4A6E-95E8-5C3157D9ECF1}">
  <dimension ref="A1:J71"/>
  <sheetViews>
    <sheetView topLeftCell="A28" zoomScaleNormal="100" zoomScaleSheetLayoutView="100" zoomScalePageLayoutView="55" workbookViewId="0">
      <selection activeCell="A35" sqref="A35"/>
    </sheetView>
  </sheetViews>
  <sheetFormatPr defaultColWidth="9.109375" defaultRowHeight="7.8"/>
  <cols>
    <col min="1" max="1" width="52.21875" style="115" customWidth="1"/>
    <col min="2" max="10" width="8.33203125" style="115" customWidth="1"/>
    <col min="11" max="16384" width="9.109375" style="115"/>
  </cols>
  <sheetData>
    <row r="1" spans="1:10" ht="15.75" customHeight="1">
      <c r="A1" s="1619" t="s">
        <v>1452</v>
      </c>
      <c r="B1" s="130"/>
      <c r="C1" s="129"/>
      <c r="D1" s="129"/>
      <c r="E1" s="129"/>
      <c r="F1" s="129"/>
      <c r="G1" s="129"/>
      <c r="H1" s="129"/>
      <c r="I1" s="128"/>
      <c r="J1" s="128"/>
    </row>
    <row r="2" spans="1:10" ht="15.75" customHeight="1" thickBot="1">
      <c r="A2" s="122" t="s">
        <v>1451</v>
      </c>
      <c r="B2" s="130"/>
      <c r="C2" s="129"/>
      <c r="D2" s="129"/>
      <c r="E2" s="129"/>
      <c r="F2" s="129"/>
      <c r="G2" s="129"/>
      <c r="H2" s="129"/>
      <c r="I2" s="128"/>
      <c r="J2" s="128"/>
    </row>
    <row r="3" spans="1:10" ht="14.25" customHeight="1" thickBot="1">
      <c r="A3" s="356" t="s">
        <v>122</v>
      </c>
      <c r="B3" s="127" t="s">
        <v>1268</v>
      </c>
      <c r="C3" s="127" t="s">
        <v>1117</v>
      </c>
      <c r="D3" s="127" t="s">
        <v>1027</v>
      </c>
      <c r="E3" s="127" t="s">
        <v>940</v>
      </c>
      <c r="F3" s="126" t="s">
        <v>729</v>
      </c>
      <c r="G3" s="126" t="s">
        <v>703</v>
      </c>
      <c r="H3" s="126" t="s">
        <v>643</v>
      </c>
      <c r="I3" s="126" t="s">
        <v>617</v>
      </c>
      <c r="J3" s="125" t="s">
        <v>596</v>
      </c>
    </row>
    <row r="4" spans="1:10" s="354" customFormat="1" ht="14.25" customHeight="1">
      <c r="A4" s="786" t="s">
        <v>700</v>
      </c>
      <c r="B4" s="791">
        <v>31759</v>
      </c>
      <c r="C4" s="791">
        <v>31476</v>
      </c>
      <c r="D4" s="791">
        <v>31528</v>
      </c>
      <c r="E4" s="791">
        <v>30537</v>
      </c>
      <c r="F4" s="791">
        <v>31054</v>
      </c>
      <c r="G4" s="791">
        <v>30495</v>
      </c>
      <c r="H4" s="791">
        <v>32901</v>
      </c>
      <c r="I4" s="791">
        <v>32628</v>
      </c>
      <c r="J4" s="790">
        <v>31945</v>
      </c>
    </row>
    <row r="5" spans="1:10" s="354" customFormat="1" ht="14.25" customHeight="1">
      <c r="A5" s="786" t="s">
        <v>699</v>
      </c>
      <c r="B5" s="791">
        <v>-449</v>
      </c>
      <c r="C5" s="791">
        <v>-340</v>
      </c>
      <c r="D5" s="791">
        <v>-725</v>
      </c>
      <c r="E5" s="791">
        <v>-628</v>
      </c>
      <c r="F5" s="791">
        <v>-588</v>
      </c>
      <c r="G5" s="791">
        <v>-581</v>
      </c>
      <c r="H5" s="791">
        <v>-871</v>
      </c>
      <c r="I5" s="791">
        <v>-792</v>
      </c>
      <c r="J5" s="790">
        <v>-904</v>
      </c>
    </row>
    <row r="6" spans="1:10" s="354" customFormat="1" ht="14.25" customHeight="1">
      <c r="A6" s="786" t="s">
        <v>698</v>
      </c>
      <c r="B6" s="791">
        <v>-750</v>
      </c>
      <c r="C6" s="791">
        <v>-750</v>
      </c>
      <c r="D6" s="791">
        <v>-748</v>
      </c>
      <c r="E6" s="791">
        <v>-750</v>
      </c>
      <c r="F6" s="791">
        <v>-750</v>
      </c>
      <c r="G6" s="791">
        <v>-750</v>
      </c>
      <c r="H6" s="791">
        <v>-749</v>
      </c>
      <c r="I6" s="791">
        <v>-750</v>
      </c>
      <c r="J6" s="791">
        <v>-750</v>
      </c>
    </row>
    <row r="7" spans="1:10" s="354" customFormat="1" ht="14.25" customHeight="1">
      <c r="A7" s="786" t="s">
        <v>697</v>
      </c>
      <c r="B7" s="791">
        <v>30560</v>
      </c>
      <c r="C7" s="791">
        <v>30386</v>
      </c>
      <c r="D7" s="791">
        <v>30055</v>
      </c>
      <c r="E7" s="791">
        <v>29159</v>
      </c>
      <c r="F7" s="791">
        <v>29715</v>
      </c>
      <c r="G7" s="791">
        <v>29163</v>
      </c>
      <c r="H7" s="791">
        <v>31281</v>
      </c>
      <c r="I7" s="791">
        <v>31086</v>
      </c>
      <c r="J7" s="791">
        <v>30291</v>
      </c>
    </row>
    <row r="8" spans="1:10" s="354" customFormat="1" ht="14.25" customHeight="1">
      <c r="A8" s="786" t="s">
        <v>1048</v>
      </c>
      <c r="B8" s="791">
        <v>-492</v>
      </c>
      <c r="C8" s="791">
        <v>-322</v>
      </c>
      <c r="D8" s="791">
        <v>-1616</v>
      </c>
      <c r="E8" s="791">
        <v>-1212</v>
      </c>
      <c r="F8" s="791">
        <v>-1414</v>
      </c>
      <c r="G8" s="791">
        <v>-707</v>
      </c>
      <c r="H8" s="791">
        <v>-2788</v>
      </c>
      <c r="I8" s="791">
        <v>-2091</v>
      </c>
      <c r="J8" s="791">
        <v>-1394</v>
      </c>
    </row>
    <row r="9" spans="1:10" s="354" customFormat="1" ht="14.25" customHeight="1">
      <c r="A9" s="786" t="s">
        <v>1047</v>
      </c>
      <c r="B9" s="1803"/>
      <c r="C9" s="1803"/>
      <c r="D9" s="1803"/>
      <c r="E9" s="1803"/>
      <c r="F9" s="1803"/>
      <c r="G9" s="1803"/>
      <c r="H9" s="1803"/>
      <c r="I9" s="1803"/>
      <c r="J9" s="1803"/>
    </row>
    <row r="10" spans="1:10" s="354" customFormat="1" ht="14.25" customHeight="1">
      <c r="A10" s="786" t="s">
        <v>696</v>
      </c>
      <c r="B10" s="1804">
        <v>-1749</v>
      </c>
      <c r="C10" s="1804">
        <v>-1691</v>
      </c>
      <c r="D10" s="1804">
        <v>-1837</v>
      </c>
      <c r="E10" s="1804">
        <v>-1829</v>
      </c>
      <c r="F10" s="1804">
        <v>-1848</v>
      </c>
      <c r="G10" s="1804">
        <v>-1854</v>
      </c>
      <c r="H10" s="1804">
        <v>-1684</v>
      </c>
      <c r="I10" s="1804">
        <v>-1871</v>
      </c>
      <c r="J10" s="1804">
        <v>-1871</v>
      </c>
    </row>
    <row r="11" spans="1:10" s="354" customFormat="1" ht="14.25" customHeight="1">
      <c r="A11" s="786" t="s">
        <v>695</v>
      </c>
      <c r="B11" s="1805">
        <v>-1652</v>
      </c>
      <c r="C11" s="1805">
        <v>-1595</v>
      </c>
      <c r="D11" s="1805">
        <v>-1614</v>
      </c>
      <c r="E11" s="1805">
        <v>-1537</v>
      </c>
      <c r="F11" s="1805">
        <v>-2322</v>
      </c>
      <c r="G11" s="1805">
        <v>-2313</v>
      </c>
      <c r="H11" s="1805">
        <v>-2201</v>
      </c>
      <c r="I11" s="1805">
        <v>-2127</v>
      </c>
      <c r="J11" s="1805">
        <v>-2044</v>
      </c>
    </row>
    <row r="12" spans="1:10" s="354" customFormat="1" ht="14.25" customHeight="1">
      <c r="A12" s="786" t="s">
        <v>694</v>
      </c>
      <c r="B12" s="1804">
        <v>0</v>
      </c>
      <c r="C12" s="1804">
        <v>-96</v>
      </c>
      <c r="D12" s="1804">
        <v>0</v>
      </c>
      <c r="E12" s="1804">
        <v>0</v>
      </c>
      <c r="F12" s="1804">
        <v>-90</v>
      </c>
      <c r="G12" s="1804">
        <v>-96</v>
      </c>
      <c r="H12" s="1804">
        <v>-76</v>
      </c>
      <c r="I12" s="1804">
        <v>-12</v>
      </c>
      <c r="J12" s="1804">
        <v>-3</v>
      </c>
    </row>
    <row r="13" spans="1:10" s="354" customFormat="1" ht="14.25" customHeight="1">
      <c r="A13" s="786" t="s">
        <v>693</v>
      </c>
      <c r="B13" s="1806">
        <v>-71</v>
      </c>
      <c r="C13" s="1806">
        <v>-131</v>
      </c>
      <c r="D13" s="1806">
        <v>-130</v>
      </c>
      <c r="E13" s="1806">
        <v>-117</v>
      </c>
      <c r="F13" s="1806">
        <v>-137</v>
      </c>
      <c r="G13" s="1806">
        <v>-148</v>
      </c>
      <c r="H13" s="1806">
        <v>-116</v>
      </c>
      <c r="I13" s="1806">
        <v>-191</v>
      </c>
      <c r="J13" s="1806">
        <v>-164</v>
      </c>
    </row>
    <row r="14" spans="1:10" s="354" customFormat="1" ht="14.25" customHeight="1">
      <c r="A14" s="786" t="s">
        <v>686</v>
      </c>
      <c r="B14" s="1804">
        <v>-2135</v>
      </c>
      <c r="C14" s="1804">
        <v>-2226</v>
      </c>
      <c r="D14" s="1804">
        <v>-437</v>
      </c>
      <c r="E14" s="1804">
        <v>-358</v>
      </c>
      <c r="F14" s="1804">
        <v>-264</v>
      </c>
      <c r="G14" s="1804">
        <v>-220</v>
      </c>
      <c r="H14" s="1804">
        <v>-281</v>
      </c>
      <c r="I14" s="1804">
        <v>-313</v>
      </c>
      <c r="J14" s="1804">
        <v>-354</v>
      </c>
    </row>
    <row r="15" spans="1:10" s="354" customFormat="1" ht="10.199999999999999">
      <c r="A15" s="787" t="s">
        <v>692</v>
      </c>
      <c r="B15" s="1807">
        <v>24461</v>
      </c>
      <c r="C15" s="1807">
        <v>24325</v>
      </c>
      <c r="D15" s="1807">
        <v>24421</v>
      </c>
      <c r="E15" s="1807">
        <v>24107</v>
      </c>
      <c r="F15" s="1807">
        <v>23641</v>
      </c>
      <c r="G15" s="1807">
        <v>23826</v>
      </c>
      <c r="H15" s="1807">
        <v>24134</v>
      </c>
      <c r="I15" s="1807">
        <v>24482</v>
      </c>
      <c r="J15" s="1807">
        <v>24462</v>
      </c>
    </row>
    <row r="16" spans="1:10" s="354" customFormat="1" ht="14.25" customHeight="1">
      <c r="A16" s="786" t="s">
        <v>691</v>
      </c>
      <c r="B16" s="1808">
        <v>0.158</v>
      </c>
      <c r="C16" s="1808">
        <v>0.16</v>
      </c>
      <c r="D16" s="1808">
        <v>0.16300000000000001</v>
      </c>
      <c r="E16" s="1808">
        <v>0.154</v>
      </c>
      <c r="F16" s="1808">
        <v>0.14799999999999999</v>
      </c>
      <c r="G16" s="1808">
        <v>0.14599999999999999</v>
      </c>
      <c r="H16" s="1808">
        <v>0.155</v>
      </c>
      <c r="I16" s="1808">
        <v>0.20300000000000001</v>
      </c>
      <c r="J16" s="1808">
        <v>0.19900000000000001</v>
      </c>
    </row>
    <row r="17" spans="1:10" s="354" customFormat="1" ht="14.25" customHeight="1">
      <c r="A17" s="786"/>
      <c r="B17" s="1809"/>
      <c r="C17" s="1809"/>
      <c r="D17" s="1810"/>
      <c r="E17" s="1810"/>
      <c r="F17" s="1810"/>
      <c r="G17" s="1810"/>
      <c r="H17" s="1810"/>
      <c r="I17" s="1810"/>
      <c r="J17" s="1810"/>
    </row>
    <row r="18" spans="1:10" s="354" customFormat="1" ht="14.25" customHeight="1">
      <c r="A18" s="788" t="s">
        <v>690</v>
      </c>
      <c r="B18" s="1804">
        <v>2763</v>
      </c>
      <c r="C18" s="1804">
        <v>2810</v>
      </c>
      <c r="D18" s="1811">
        <v>3097</v>
      </c>
      <c r="E18" s="1804">
        <v>3155</v>
      </c>
      <c r="F18" s="1804">
        <v>3948</v>
      </c>
      <c r="G18" s="1804">
        <v>3991</v>
      </c>
      <c r="H18" s="1804">
        <v>2849</v>
      </c>
      <c r="I18" s="1804">
        <v>2836</v>
      </c>
      <c r="J18" s="1804">
        <v>2819</v>
      </c>
    </row>
    <row r="19" spans="1:10" s="354" customFormat="1" ht="10.199999999999999">
      <c r="A19" s="786" t="s">
        <v>689</v>
      </c>
      <c r="B19" s="1812"/>
      <c r="C19" s="1812"/>
      <c r="D19" s="1813"/>
      <c r="E19" s="1813"/>
      <c r="F19" s="1813"/>
      <c r="G19" s="1813"/>
      <c r="H19" s="1813"/>
      <c r="I19" s="1813"/>
      <c r="J19" s="1813"/>
    </row>
    <row r="20" spans="1:10" s="354" customFormat="1" ht="14.25" customHeight="1">
      <c r="A20" s="787" t="s">
        <v>348</v>
      </c>
      <c r="B20" s="1807">
        <v>27224</v>
      </c>
      <c r="C20" s="1807">
        <v>27135</v>
      </c>
      <c r="D20" s="1807">
        <v>27518</v>
      </c>
      <c r="E20" s="1807">
        <v>27261</v>
      </c>
      <c r="F20" s="1807">
        <v>27590</v>
      </c>
      <c r="G20" s="1807">
        <v>27817</v>
      </c>
      <c r="H20" s="1807">
        <v>26984</v>
      </c>
      <c r="I20" s="1807">
        <v>27318</v>
      </c>
      <c r="J20" s="1807">
        <v>27281</v>
      </c>
    </row>
    <row r="21" spans="1:10" s="354" customFormat="1" ht="10.199999999999999">
      <c r="A21" s="786" t="s">
        <v>688</v>
      </c>
      <c r="B21" s="1808">
        <v>0.17599999999999999</v>
      </c>
      <c r="C21" s="1808">
        <v>0.17799999999999999</v>
      </c>
      <c r="D21" s="1808">
        <v>0.183</v>
      </c>
      <c r="E21" s="1808">
        <v>0.17399999999999999</v>
      </c>
      <c r="F21" s="1808">
        <v>0.17299999999999999</v>
      </c>
      <c r="G21" s="1808">
        <v>0.17100000000000001</v>
      </c>
      <c r="H21" s="1808">
        <v>0.17299999999999999</v>
      </c>
      <c r="I21" s="1808">
        <v>0.22600000000000001</v>
      </c>
      <c r="J21" s="1808">
        <v>0.222</v>
      </c>
    </row>
    <row r="22" spans="1:10" s="354" customFormat="1" ht="14.25" customHeight="1">
      <c r="A22" s="786"/>
      <c r="B22" s="1814"/>
      <c r="C22" s="1814"/>
      <c r="D22" s="1813"/>
      <c r="E22" s="1813"/>
      <c r="F22" s="1813"/>
      <c r="G22" s="1813"/>
      <c r="H22" s="1813"/>
      <c r="I22" s="1813"/>
      <c r="J22" s="1813"/>
    </row>
    <row r="23" spans="1:10" s="354" customFormat="1" ht="14.25" customHeight="1">
      <c r="A23" s="786" t="s">
        <v>347</v>
      </c>
      <c r="B23" s="1804">
        <v>4240</v>
      </c>
      <c r="C23" s="1804">
        <v>4383</v>
      </c>
      <c r="D23" s="1804">
        <v>4559</v>
      </c>
      <c r="E23" s="1804">
        <v>4789</v>
      </c>
      <c r="F23" s="1804">
        <v>4906</v>
      </c>
      <c r="G23" s="1804">
        <v>4801</v>
      </c>
      <c r="H23" s="1804">
        <v>4960</v>
      </c>
      <c r="I23" s="1804">
        <v>5268</v>
      </c>
      <c r="J23" s="1804">
        <v>4810</v>
      </c>
    </row>
    <row r="24" spans="1:10" s="354" customFormat="1" ht="14.25" customHeight="1">
      <c r="A24" s="789" t="s">
        <v>687</v>
      </c>
      <c r="B24" s="1804">
        <v>0</v>
      </c>
      <c r="C24" s="1804">
        <v>0</v>
      </c>
      <c r="D24" s="1804">
        <v>0</v>
      </c>
      <c r="E24" s="1804">
        <v>0</v>
      </c>
      <c r="F24" s="1804">
        <v>0</v>
      </c>
      <c r="G24" s="1804">
        <v>0</v>
      </c>
      <c r="H24" s="1804">
        <v>0</v>
      </c>
      <c r="I24" s="1804">
        <v>173</v>
      </c>
      <c r="J24" s="1804">
        <v>172</v>
      </c>
    </row>
    <row r="25" spans="1:10" s="354" customFormat="1" ht="10.199999999999999">
      <c r="A25" s="786" t="s">
        <v>346</v>
      </c>
      <c r="B25" s="1804">
        <v>-1000</v>
      </c>
      <c r="C25" s="1804">
        <v>-1000</v>
      </c>
      <c r="D25" s="1804">
        <v>-1000</v>
      </c>
      <c r="E25" s="1804">
        <v>-1000</v>
      </c>
      <c r="F25" s="1804">
        <v>-1000</v>
      </c>
      <c r="G25" s="1804">
        <v>-1000</v>
      </c>
      <c r="H25" s="1804">
        <v>-1000</v>
      </c>
      <c r="I25" s="1804">
        <v>-1000</v>
      </c>
      <c r="J25" s="1804">
        <v>-1000</v>
      </c>
    </row>
    <row r="26" spans="1:10" s="354" customFormat="1" ht="14.25" customHeight="1">
      <c r="A26" s="788" t="s">
        <v>686</v>
      </c>
      <c r="B26" s="1804">
        <v>564</v>
      </c>
      <c r="C26" s="1804">
        <v>232</v>
      </c>
      <c r="D26" s="1804">
        <v>159</v>
      </c>
      <c r="E26" s="1804">
        <v>154</v>
      </c>
      <c r="F26" s="1804">
        <v>117</v>
      </c>
      <c r="G26" s="1804">
        <v>135</v>
      </c>
      <c r="H26" s="1804">
        <v>84</v>
      </c>
      <c r="I26" s="1804">
        <v>145</v>
      </c>
      <c r="J26" s="1804">
        <v>90</v>
      </c>
    </row>
    <row r="27" spans="1:10" s="354" customFormat="1" ht="14.25" customHeight="1">
      <c r="A27" s="787" t="s">
        <v>685</v>
      </c>
      <c r="B27" s="1807">
        <v>31028</v>
      </c>
      <c r="C27" s="1807">
        <v>30749</v>
      </c>
      <c r="D27" s="1807">
        <v>31236</v>
      </c>
      <c r="E27" s="1807">
        <v>31205</v>
      </c>
      <c r="F27" s="1807">
        <v>31613</v>
      </c>
      <c r="G27" s="1807">
        <v>31753</v>
      </c>
      <c r="H27" s="1807">
        <v>31028</v>
      </c>
      <c r="I27" s="1807">
        <v>31731</v>
      </c>
      <c r="J27" s="1807">
        <v>31181</v>
      </c>
    </row>
    <row r="28" spans="1:10" s="354" customFormat="1" ht="14.25" customHeight="1">
      <c r="A28" s="786" t="s">
        <v>684</v>
      </c>
      <c r="B28" s="1815">
        <v>0.20100000000000001</v>
      </c>
      <c r="C28" s="1815">
        <v>0.20200000000000001</v>
      </c>
      <c r="D28" s="1815">
        <v>0.20799999999999999</v>
      </c>
      <c r="E28" s="1815">
        <v>0.2</v>
      </c>
      <c r="F28" s="1815">
        <v>0.19800000000000001</v>
      </c>
      <c r="G28" s="1815">
        <v>0.19500000000000001</v>
      </c>
      <c r="H28" s="1815">
        <v>0.19900000000000001</v>
      </c>
      <c r="I28" s="1815">
        <v>0.26300000000000001</v>
      </c>
      <c r="J28" s="1815">
        <v>0.254</v>
      </c>
    </row>
    <row r="29" spans="1:10" s="354" customFormat="1" ht="14.25" customHeight="1">
      <c r="A29" s="786"/>
      <c r="B29" s="1817"/>
      <c r="C29" s="1803"/>
      <c r="D29" s="1816"/>
      <c r="E29" s="1816"/>
      <c r="F29" s="1816"/>
      <c r="G29" s="1816"/>
      <c r="H29" s="1816"/>
      <c r="I29" s="1816"/>
      <c r="J29" s="1816"/>
    </row>
    <row r="30" spans="1:10" s="354" customFormat="1" ht="14.25" customHeight="1">
      <c r="A30" s="124" t="s">
        <v>1129</v>
      </c>
      <c r="B30" s="355">
        <v>154600</v>
      </c>
      <c r="C30" s="1802">
        <v>152108</v>
      </c>
      <c r="D30" s="355">
        <v>150215</v>
      </c>
      <c r="E30" s="355">
        <v>156349</v>
      </c>
      <c r="F30" s="355">
        <v>159729</v>
      </c>
      <c r="G30" s="355">
        <v>163007</v>
      </c>
      <c r="H30" s="355">
        <v>155886</v>
      </c>
      <c r="I30" s="355">
        <v>120827</v>
      </c>
      <c r="J30" s="355">
        <v>122568</v>
      </c>
    </row>
    <row r="31" spans="1:10" s="354" customFormat="1" ht="14.25" customHeight="1">
      <c r="A31" s="123" t="s">
        <v>1450</v>
      </c>
      <c r="B31" s="488"/>
      <c r="C31" s="488"/>
      <c r="D31" s="487"/>
      <c r="E31" s="487"/>
      <c r="F31" s="487"/>
      <c r="G31" s="487"/>
      <c r="H31" s="487"/>
      <c r="I31" s="487"/>
      <c r="J31" s="487"/>
    </row>
    <row r="32" spans="1:10" s="354" customFormat="1" ht="15.75" customHeight="1">
      <c r="A32" s="122" t="s">
        <v>971</v>
      </c>
      <c r="B32" s="473">
        <v>0.7</v>
      </c>
      <c r="C32" s="467">
        <v>0.7</v>
      </c>
      <c r="D32" s="473">
        <v>1.048</v>
      </c>
      <c r="E32" s="473">
        <v>1.5309999999999999</v>
      </c>
      <c r="F32" s="473">
        <v>1.258</v>
      </c>
      <c r="G32" s="467">
        <v>1.5940000000000001</v>
      </c>
      <c r="H32" s="486">
        <v>0.90500000000000003</v>
      </c>
      <c r="I32" s="467">
        <v>0.80800000000000005</v>
      </c>
      <c r="J32" s="473">
        <v>0.73199999999999998</v>
      </c>
    </row>
    <row r="33" spans="1:10" s="354" customFormat="1" ht="15.75" customHeight="1">
      <c r="A33" s="122" t="s">
        <v>1095</v>
      </c>
      <c r="B33" s="473">
        <v>0.55200000000000005</v>
      </c>
      <c r="C33" s="467">
        <v>0.46100000000000002</v>
      </c>
      <c r="D33" s="473">
        <v>0.97399999999999998</v>
      </c>
      <c r="E33" s="473">
        <v>1.2270000000000001</v>
      </c>
      <c r="F33" s="473">
        <v>1.024</v>
      </c>
      <c r="G33" s="467">
        <v>0.94599999999999995</v>
      </c>
      <c r="H33" s="486">
        <v>1.002</v>
      </c>
      <c r="I33" s="467">
        <v>0.86699999999999999</v>
      </c>
      <c r="J33" s="473">
        <v>0.87</v>
      </c>
    </row>
    <row r="34" spans="1:10" s="354" customFormat="1" ht="15.75" customHeight="1">
      <c r="A34" s="122"/>
      <c r="B34" s="352"/>
      <c r="C34" s="467"/>
      <c r="D34" s="351"/>
      <c r="E34" s="351"/>
      <c r="F34" s="351"/>
      <c r="G34" s="467"/>
      <c r="H34" s="351"/>
      <c r="I34" s="351"/>
      <c r="J34" s="351"/>
    </row>
    <row r="35" spans="1:10" ht="14.25" customHeight="1">
      <c r="A35" s="1620" t="s">
        <v>1046</v>
      </c>
      <c r="B35" s="130"/>
      <c r="C35" s="785"/>
      <c r="D35" s="785"/>
      <c r="E35" s="784"/>
      <c r="F35" s="784"/>
      <c r="G35" s="777"/>
      <c r="H35" s="777"/>
      <c r="I35" s="777"/>
      <c r="J35" s="777"/>
    </row>
    <row r="36" spans="1:10" ht="14.25" customHeight="1" thickBot="1">
      <c r="A36" s="783"/>
      <c r="B36" s="782"/>
      <c r="C36" s="781"/>
      <c r="D36" s="781"/>
      <c r="E36" s="780"/>
      <c r="F36" s="780"/>
      <c r="G36" s="777"/>
      <c r="H36" s="777"/>
      <c r="I36" s="777"/>
      <c r="J36" s="777"/>
    </row>
    <row r="37" spans="1:10" ht="14.25" customHeight="1" thickBot="1">
      <c r="A37" s="121" t="s">
        <v>273</v>
      </c>
      <c r="B37" s="127" t="s">
        <v>1268</v>
      </c>
      <c r="C37" s="119" t="s">
        <v>1117</v>
      </c>
      <c r="D37" s="119" t="s">
        <v>1027</v>
      </c>
      <c r="E37" s="119" t="s">
        <v>940</v>
      </c>
      <c r="F37" s="118" t="s">
        <v>729</v>
      </c>
      <c r="G37" s="118" t="s">
        <v>703</v>
      </c>
      <c r="H37" s="118" t="s">
        <v>643</v>
      </c>
      <c r="I37" s="118" t="s">
        <v>617</v>
      </c>
      <c r="J37" s="118" t="s">
        <v>596</v>
      </c>
    </row>
    <row r="38" spans="1:10" ht="14.25" customHeight="1">
      <c r="A38" s="168" t="s">
        <v>683</v>
      </c>
      <c r="B38" s="779">
        <v>15.8</v>
      </c>
      <c r="C38" s="778">
        <v>16</v>
      </c>
      <c r="D38" s="778">
        <v>16.3</v>
      </c>
      <c r="E38" s="778">
        <v>15.4</v>
      </c>
      <c r="F38" s="778">
        <v>14.8</v>
      </c>
      <c r="G38" s="778">
        <v>14.6</v>
      </c>
      <c r="H38" s="778">
        <v>15.5</v>
      </c>
      <c r="I38" s="778">
        <v>20.3</v>
      </c>
      <c r="J38" s="353">
        <v>19.899999999999999</v>
      </c>
    </row>
    <row r="39" spans="1:10" ht="14.25" customHeight="1">
      <c r="A39" s="168" t="s">
        <v>682</v>
      </c>
      <c r="B39" s="779">
        <v>17.600000000000001</v>
      </c>
      <c r="C39" s="778">
        <v>17.8</v>
      </c>
      <c r="D39" s="778">
        <v>18.3</v>
      </c>
      <c r="E39" s="778">
        <v>17.399999999999999</v>
      </c>
      <c r="F39" s="778">
        <v>17.3</v>
      </c>
      <c r="G39" s="778">
        <v>17.100000000000001</v>
      </c>
      <c r="H39" s="778">
        <v>17.3</v>
      </c>
      <c r="I39" s="778">
        <v>22.6</v>
      </c>
      <c r="J39" s="353">
        <v>22.2</v>
      </c>
    </row>
    <row r="40" spans="1:10" ht="14.25" customHeight="1">
      <c r="A40" s="168" t="s">
        <v>681</v>
      </c>
      <c r="B40" s="779">
        <v>20.100000000000001</v>
      </c>
      <c r="C40" s="778">
        <v>20.2</v>
      </c>
      <c r="D40" s="778">
        <v>20.8</v>
      </c>
      <c r="E40" s="778">
        <v>20</v>
      </c>
      <c r="F40" s="778">
        <v>19.8</v>
      </c>
      <c r="G40" s="778">
        <v>19.5</v>
      </c>
      <c r="H40" s="778">
        <v>19.899999999999999</v>
      </c>
      <c r="I40" s="778">
        <v>26.3</v>
      </c>
      <c r="J40" s="353">
        <v>25.4</v>
      </c>
    </row>
    <row r="41" spans="1:10" ht="14.25" customHeight="1">
      <c r="A41" s="168" t="s">
        <v>680</v>
      </c>
      <c r="B41" s="779">
        <v>15.8</v>
      </c>
      <c r="C41" s="778">
        <v>15.8</v>
      </c>
      <c r="D41" s="778">
        <v>16.2</v>
      </c>
      <c r="E41" s="778">
        <v>15.5</v>
      </c>
      <c r="F41" s="778">
        <v>14.8</v>
      </c>
      <c r="G41" s="778">
        <v>14.6</v>
      </c>
      <c r="H41" s="778">
        <v>15.5</v>
      </c>
      <c r="I41" s="778">
        <v>20</v>
      </c>
      <c r="J41" s="353">
        <v>19.8</v>
      </c>
    </row>
    <row r="42" spans="1:10" ht="14.25" customHeight="1">
      <c r="A42" s="168" t="s">
        <v>679</v>
      </c>
      <c r="B42" s="779">
        <v>17.600000000000001</v>
      </c>
      <c r="C42" s="778">
        <v>17.600000000000001</v>
      </c>
      <c r="D42" s="778">
        <v>18.3</v>
      </c>
      <c r="E42" s="778">
        <v>17.600000000000001</v>
      </c>
      <c r="F42" s="778">
        <v>17.3</v>
      </c>
      <c r="G42" s="778">
        <v>17</v>
      </c>
      <c r="H42" s="778">
        <v>17.3</v>
      </c>
      <c r="I42" s="778">
        <v>22.3</v>
      </c>
      <c r="J42" s="353">
        <v>22.1</v>
      </c>
    </row>
    <row r="43" spans="1:10" ht="14.25" customHeight="1">
      <c r="A43" s="168" t="s">
        <v>678</v>
      </c>
      <c r="B43" s="779">
        <v>20</v>
      </c>
      <c r="C43" s="778">
        <v>20</v>
      </c>
      <c r="D43" s="778">
        <v>20.7</v>
      </c>
      <c r="E43" s="778">
        <v>20.100000000000001</v>
      </c>
      <c r="F43" s="778">
        <v>19.8</v>
      </c>
      <c r="G43" s="778">
        <v>19.399999999999999</v>
      </c>
      <c r="H43" s="778">
        <v>19.899999999999999</v>
      </c>
      <c r="I43" s="778">
        <v>26</v>
      </c>
      <c r="J43" s="353">
        <v>25.2</v>
      </c>
    </row>
    <row r="44" spans="1:10" ht="14.25" customHeight="1" thickBot="1">
      <c r="A44" s="168"/>
      <c r="B44" s="779"/>
      <c r="C44" s="778"/>
      <c r="D44" s="778"/>
      <c r="E44" s="778"/>
      <c r="F44" s="778"/>
      <c r="G44" s="778"/>
      <c r="H44" s="778"/>
      <c r="I44" s="778"/>
      <c r="J44" s="353"/>
    </row>
    <row r="45" spans="1:10" ht="14.25" customHeight="1" thickBot="1">
      <c r="A45" s="120" t="s">
        <v>345</v>
      </c>
      <c r="B45" s="127" t="s">
        <v>1268</v>
      </c>
      <c r="C45" s="127" t="s">
        <v>1117</v>
      </c>
      <c r="D45" s="127" t="s">
        <v>1027</v>
      </c>
      <c r="E45" s="127" t="s">
        <v>940</v>
      </c>
      <c r="F45" s="126" t="s">
        <v>729</v>
      </c>
      <c r="G45" s="126" t="s">
        <v>703</v>
      </c>
      <c r="H45" s="126" t="s">
        <v>643</v>
      </c>
      <c r="I45" s="126" t="s">
        <v>617</v>
      </c>
      <c r="J45" s="125" t="s">
        <v>596</v>
      </c>
    </row>
    <row r="46" spans="1:10" ht="14.25" customHeight="1">
      <c r="A46" s="168" t="s">
        <v>1449</v>
      </c>
      <c r="B46" s="775">
        <v>27224</v>
      </c>
      <c r="C46" s="775">
        <v>27135</v>
      </c>
      <c r="D46" s="775">
        <v>27518</v>
      </c>
      <c r="E46" s="775">
        <v>27261</v>
      </c>
      <c r="F46" s="775">
        <v>27590</v>
      </c>
      <c r="G46" s="775">
        <v>27817</v>
      </c>
      <c r="H46" s="775">
        <v>26984</v>
      </c>
      <c r="I46" s="775">
        <v>27318</v>
      </c>
      <c r="J46" s="775">
        <v>27233</v>
      </c>
    </row>
    <row r="47" spans="1:10" ht="14.25" customHeight="1">
      <c r="A47" s="168" t="s">
        <v>1448</v>
      </c>
      <c r="B47" s="775">
        <v>553867</v>
      </c>
      <c r="C47" s="775">
        <v>553188</v>
      </c>
      <c r="D47" s="775">
        <v>522094</v>
      </c>
      <c r="E47" s="775">
        <v>544962</v>
      </c>
      <c r="F47" s="775">
        <v>552748</v>
      </c>
      <c r="G47" s="775">
        <v>567746</v>
      </c>
      <c r="H47" s="775">
        <v>528163</v>
      </c>
      <c r="I47" s="775">
        <v>554553</v>
      </c>
      <c r="J47" s="775">
        <v>548944</v>
      </c>
    </row>
    <row r="48" spans="1:10" ht="14.25" customHeight="1">
      <c r="A48" s="168" t="s">
        <v>1447</v>
      </c>
      <c r="B48" s="865">
        <v>4.9000000000000004</v>
      </c>
      <c r="C48" s="865">
        <v>4.9000000000000004</v>
      </c>
      <c r="D48" s="865">
        <v>5.3</v>
      </c>
      <c r="E48" s="865">
        <v>5</v>
      </c>
      <c r="F48" s="865">
        <v>5</v>
      </c>
      <c r="G48" s="865">
        <v>4.9000000000000004</v>
      </c>
      <c r="H48" s="865">
        <v>5.0999999999999996</v>
      </c>
      <c r="I48" s="865">
        <v>4.9000000000000004</v>
      </c>
      <c r="J48" s="865">
        <v>5</v>
      </c>
    </row>
    <row r="49" spans="1:10" ht="14.25" customHeight="1">
      <c r="A49" s="168" t="s">
        <v>1446</v>
      </c>
      <c r="B49" s="775">
        <v>27148</v>
      </c>
      <c r="C49" s="775">
        <v>26817</v>
      </c>
      <c r="D49" s="775">
        <v>27444</v>
      </c>
      <c r="E49" s="775">
        <v>27466</v>
      </c>
      <c r="F49" s="775">
        <v>27602</v>
      </c>
      <c r="G49" s="775">
        <v>27762</v>
      </c>
      <c r="H49" s="775">
        <v>26997</v>
      </c>
      <c r="I49" s="775">
        <v>27001</v>
      </c>
      <c r="J49" s="775">
        <v>27084</v>
      </c>
    </row>
    <row r="50" spans="1:10" ht="14.25" customHeight="1">
      <c r="A50" s="168" t="s">
        <v>1445</v>
      </c>
      <c r="B50" s="775">
        <v>553814</v>
      </c>
      <c r="C50" s="775">
        <v>553245</v>
      </c>
      <c r="D50" s="775">
        <v>522062</v>
      </c>
      <c r="E50" s="775">
        <v>544942</v>
      </c>
      <c r="F50" s="775">
        <v>552727</v>
      </c>
      <c r="G50" s="775">
        <v>567731</v>
      </c>
      <c r="H50" s="775">
        <v>528171</v>
      </c>
      <c r="I50" s="775">
        <v>554557</v>
      </c>
      <c r="J50" s="775">
        <v>548991</v>
      </c>
    </row>
    <row r="51" spans="1:10" ht="14.25" customHeight="1">
      <c r="A51" s="117" t="s">
        <v>1444</v>
      </c>
      <c r="B51" s="145">
        <v>4.9000000000000004</v>
      </c>
      <c r="C51" s="145">
        <v>4.8</v>
      </c>
      <c r="D51" s="145">
        <v>5.3</v>
      </c>
      <c r="E51" s="145">
        <v>5</v>
      </c>
      <c r="F51" s="145">
        <v>5</v>
      </c>
      <c r="G51" s="145">
        <v>4.9000000000000004</v>
      </c>
      <c r="H51" s="145">
        <v>5.0999999999999996</v>
      </c>
      <c r="I51" s="145">
        <v>4.9000000000000004</v>
      </c>
      <c r="J51" s="145">
        <v>4.9000000000000004</v>
      </c>
    </row>
    <row r="52" spans="1:10" ht="14.25" customHeight="1">
      <c r="A52" s="168"/>
      <c r="B52" s="352"/>
      <c r="C52" s="352"/>
      <c r="D52" s="352"/>
      <c r="E52" s="352"/>
      <c r="F52" s="352"/>
      <c r="G52" s="352"/>
      <c r="H52" s="352"/>
      <c r="I52" s="352"/>
      <c r="J52" s="352"/>
    </row>
    <row r="53" spans="1:10" ht="14.25" customHeight="1" thickBot="1">
      <c r="A53" s="1620" t="s">
        <v>1468</v>
      </c>
      <c r="B53" s="352"/>
      <c r="C53" s="352"/>
      <c r="D53" s="352"/>
      <c r="E53" s="352"/>
      <c r="F53" s="352"/>
      <c r="G53" s="352"/>
      <c r="H53" s="352"/>
      <c r="I53" s="352"/>
    </row>
    <row r="54" spans="1:10" ht="14.25" customHeight="1" thickBot="1">
      <c r="A54" s="120"/>
      <c r="B54" s="127" t="s">
        <v>1268</v>
      </c>
      <c r="C54" s="119" t="s">
        <v>1117</v>
      </c>
      <c r="D54" s="119" t="s">
        <v>1027</v>
      </c>
      <c r="E54" s="119" t="s">
        <v>940</v>
      </c>
      <c r="F54" s="118" t="s">
        <v>729</v>
      </c>
      <c r="G54" s="118" t="s">
        <v>703</v>
      </c>
      <c r="H54" s="118" t="s">
        <v>643</v>
      </c>
      <c r="I54" s="118" t="s">
        <v>617</v>
      </c>
      <c r="J54" s="118" t="s">
        <v>596</v>
      </c>
    </row>
    <row r="55" spans="1:10" ht="14.25" customHeight="1">
      <c r="A55" s="168" t="s">
        <v>1443</v>
      </c>
      <c r="B55" s="775">
        <v>33151</v>
      </c>
      <c r="C55" s="775">
        <v>32367</v>
      </c>
      <c r="D55" s="775">
        <v>33687</v>
      </c>
      <c r="E55" s="775">
        <v>33631</v>
      </c>
      <c r="F55" s="775"/>
      <c r="G55" s="775"/>
      <c r="H55" s="775"/>
      <c r="I55" s="775"/>
      <c r="J55" s="775"/>
    </row>
    <row r="56" spans="1:10" ht="14.25" customHeight="1">
      <c r="A56" s="168" t="s">
        <v>1025</v>
      </c>
      <c r="B56" s="775">
        <v>23559</v>
      </c>
      <c r="C56" s="775">
        <v>24560</v>
      </c>
      <c r="D56" s="775">
        <v>29163</v>
      </c>
      <c r="E56" s="775">
        <v>29843</v>
      </c>
      <c r="F56" s="775"/>
      <c r="G56" s="775"/>
      <c r="H56" s="775"/>
      <c r="I56" s="775"/>
      <c r="J56" s="775"/>
    </row>
    <row r="57" spans="1:10" ht="14.25" customHeight="1">
      <c r="A57" s="168" t="s">
        <v>1024</v>
      </c>
      <c r="B57" s="775">
        <v>9592</v>
      </c>
      <c r="C57" s="775">
        <v>7806</v>
      </c>
      <c r="D57" s="775">
        <v>4524</v>
      </c>
      <c r="E57" s="775">
        <v>3788</v>
      </c>
      <c r="F57" s="775"/>
      <c r="G57" s="775"/>
      <c r="H57" s="775"/>
      <c r="I57" s="775"/>
      <c r="J57" s="775"/>
    </row>
    <row r="58" spans="1:10" ht="14.25" customHeight="1">
      <c r="A58" s="168" t="s">
        <v>1442</v>
      </c>
      <c r="B58" s="774">
        <v>1.407</v>
      </c>
      <c r="C58" s="774">
        <v>1.3180000000000001</v>
      </c>
      <c r="D58" s="774">
        <v>1.155</v>
      </c>
      <c r="E58" s="774">
        <v>1.127</v>
      </c>
      <c r="F58" s="774"/>
      <c r="G58" s="774"/>
      <c r="H58" s="774"/>
      <c r="I58" s="774"/>
      <c r="J58" s="774"/>
    </row>
    <row r="59" spans="1:10" ht="15" customHeight="1">
      <c r="A59" s="123" t="s">
        <v>1045</v>
      </c>
      <c r="B59" s="352"/>
      <c r="C59" s="352"/>
      <c r="D59" s="352"/>
      <c r="E59" s="352"/>
      <c r="F59" s="352"/>
      <c r="G59" s="352"/>
      <c r="H59" s="352"/>
      <c r="I59" s="352"/>
      <c r="J59" s="352"/>
    </row>
    <row r="60" spans="1:10" ht="15" customHeight="1">
      <c r="A60" s="116"/>
      <c r="B60" s="116"/>
      <c r="C60" s="116"/>
      <c r="D60" s="116"/>
      <c r="E60" s="116"/>
      <c r="F60" s="116"/>
      <c r="G60" s="116"/>
      <c r="H60" s="116"/>
      <c r="I60" s="116"/>
      <c r="J60" s="116"/>
    </row>
    <row r="61" spans="1:10" ht="15" customHeight="1">
      <c r="B61" s="116"/>
      <c r="C61" s="116"/>
      <c r="D61" s="116"/>
      <c r="E61" s="116"/>
      <c r="F61" s="116"/>
      <c r="G61" s="116"/>
      <c r="H61" s="116"/>
      <c r="I61" s="116"/>
      <c r="J61" s="116"/>
    </row>
    <row r="62" spans="1:10" ht="15" customHeight="1"/>
    <row r="63" spans="1:10" ht="15" customHeight="1"/>
    <row r="64" spans="1:10" ht="15" customHeight="1"/>
    <row r="65" ht="15" customHeight="1"/>
    <row r="66" ht="15" customHeight="1"/>
    <row r="67" ht="15" customHeight="1"/>
    <row r="68" ht="15" customHeight="1"/>
    <row r="69" ht="15" customHeight="1"/>
    <row r="70" ht="15" customHeight="1"/>
    <row r="71" ht="15" customHeight="1"/>
  </sheetData>
  <pageMargins left="0.7" right="0.7" top="0.75" bottom="0.75" header="0.3" footer="0.3"/>
  <pageSetup paperSize="9" scale="70" pageOrder="overThenDown" orientation="portrait" r:id="rId1"/>
  <headerFooter>
    <oddHeader>&amp;R&amp;"Arial,Normal"&amp;8Risk, liquidity and capital management</oddHeader>
  </headerFooter>
  <customProperties>
    <customPr name="_pios_id" r:id="rId2"/>
  </customPropertie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6C099-D4C9-4A95-B468-DF98407C58CC}">
  <dimension ref="A1:N65"/>
  <sheetViews>
    <sheetView showGridLines="0" showZeros="0" view="pageLayout" topLeftCell="A58" zoomScaleNormal="100" zoomScaleSheetLayoutView="100" workbookViewId="0">
      <selection activeCell="A53" sqref="A53"/>
    </sheetView>
  </sheetViews>
  <sheetFormatPr defaultColWidth="8.88671875" defaultRowHeight="14.4"/>
  <cols>
    <col min="1" max="1" width="35.33203125" style="1594" customWidth="1"/>
    <col min="2" max="10" width="8.88671875" style="1594" customWidth="1"/>
    <col min="11" max="16384" width="8.88671875" style="1594"/>
  </cols>
  <sheetData>
    <row r="1" spans="1:12" ht="15" customHeight="1">
      <c r="A1" s="1619" t="s">
        <v>1034</v>
      </c>
      <c r="B1" s="130"/>
      <c r="C1" s="129"/>
      <c r="D1" s="129"/>
      <c r="E1" s="129"/>
      <c r="F1" s="129"/>
      <c r="G1" s="129"/>
      <c r="H1" s="128"/>
      <c r="I1" s="116"/>
      <c r="J1" s="116"/>
    </row>
    <row r="2" spans="1:12" ht="15" customHeight="1" thickBot="1">
      <c r="A2" s="128"/>
      <c r="B2" s="130"/>
      <c r="C2" s="129"/>
      <c r="D2" s="129"/>
      <c r="E2" s="129"/>
      <c r="F2" s="129"/>
      <c r="G2" s="129"/>
      <c r="H2" s="128"/>
      <c r="I2" s="116"/>
      <c r="J2" s="116"/>
    </row>
    <row r="3" spans="1:12" ht="15" customHeight="1" thickBot="1">
      <c r="A3" s="132" t="s">
        <v>122</v>
      </c>
      <c r="B3" s="127" t="s">
        <v>1268</v>
      </c>
      <c r="C3" s="119" t="s">
        <v>1117</v>
      </c>
      <c r="D3" s="119" t="s">
        <v>1027</v>
      </c>
      <c r="E3" s="127" t="s">
        <v>940</v>
      </c>
      <c r="F3" s="127" t="s">
        <v>729</v>
      </c>
      <c r="G3" s="126" t="s">
        <v>703</v>
      </c>
      <c r="H3" s="126" t="s">
        <v>643</v>
      </c>
      <c r="I3" s="126" t="s">
        <v>617</v>
      </c>
      <c r="J3" s="126" t="s">
        <v>596</v>
      </c>
    </row>
    <row r="4" spans="1:12" ht="15" customHeight="1">
      <c r="A4" s="787" t="s">
        <v>370</v>
      </c>
      <c r="B4" s="808">
        <v>117764</v>
      </c>
      <c r="C4" s="808">
        <v>117242</v>
      </c>
      <c r="D4" s="808">
        <v>117367</v>
      </c>
      <c r="E4" s="808">
        <v>124469</v>
      </c>
      <c r="F4" s="808">
        <v>127145</v>
      </c>
      <c r="G4" s="808">
        <v>128172</v>
      </c>
      <c r="H4" s="808">
        <v>120969</v>
      </c>
      <c r="I4" s="808">
        <v>99042</v>
      </c>
      <c r="J4" s="808">
        <v>100604</v>
      </c>
    </row>
    <row r="5" spans="1:12" ht="15" customHeight="1">
      <c r="A5" s="786" t="s">
        <v>369</v>
      </c>
      <c r="B5" s="400">
        <v>104380</v>
      </c>
      <c r="C5" s="400">
        <v>104365</v>
      </c>
      <c r="D5" s="400">
        <v>103694</v>
      </c>
      <c r="E5" s="400">
        <v>110823</v>
      </c>
      <c r="F5" s="400">
        <v>112239</v>
      </c>
      <c r="G5" s="400">
        <v>111858</v>
      </c>
      <c r="H5" s="400">
        <v>107635</v>
      </c>
      <c r="I5" s="400">
        <v>86886</v>
      </c>
      <c r="J5" s="400">
        <v>88453</v>
      </c>
    </row>
    <row r="6" spans="1:12" ht="15" customHeight="1">
      <c r="A6" s="786" t="s">
        <v>362</v>
      </c>
      <c r="B6" s="400">
        <v>0</v>
      </c>
      <c r="C6" s="400">
        <v>0</v>
      </c>
      <c r="D6" s="400">
        <v>0</v>
      </c>
      <c r="E6" s="400">
        <v>0</v>
      </c>
      <c r="F6" s="400">
        <v>0</v>
      </c>
      <c r="G6" s="400">
        <v>0</v>
      </c>
      <c r="H6" s="400">
        <v>0</v>
      </c>
      <c r="I6" s="400">
        <v>2071</v>
      </c>
      <c r="J6" s="400">
        <v>2012</v>
      </c>
      <c r="L6" s="177"/>
    </row>
    <row r="7" spans="1:12" ht="15" customHeight="1">
      <c r="A7" s="786" t="s">
        <v>368</v>
      </c>
      <c r="B7" s="400">
        <v>68349</v>
      </c>
      <c r="C7" s="400">
        <v>68522</v>
      </c>
      <c r="D7" s="400">
        <v>67479</v>
      </c>
      <c r="E7" s="400">
        <v>74949</v>
      </c>
      <c r="F7" s="400">
        <v>75304</v>
      </c>
      <c r="G7" s="400">
        <v>73978</v>
      </c>
      <c r="H7" s="400">
        <v>71868</v>
      </c>
      <c r="I7" s="400">
        <v>53612</v>
      </c>
      <c r="J7" s="400">
        <v>54824</v>
      </c>
    </row>
    <row r="8" spans="1:12" ht="15" customHeight="1">
      <c r="A8" s="789" t="s">
        <v>367</v>
      </c>
      <c r="B8" s="400">
        <v>57026</v>
      </c>
      <c r="C8" s="400">
        <v>57014</v>
      </c>
      <c r="D8" s="400">
        <v>57103</v>
      </c>
      <c r="E8" s="400">
        <v>62301</v>
      </c>
      <c r="F8" s="400">
        <v>63163</v>
      </c>
      <c r="G8" s="400">
        <v>62063</v>
      </c>
      <c r="H8" s="400">
        <v>60626</v>
      </c>
      <c r="I8" s="400">
        <v>44353</v>
      </c>
      <c r="J8" s="400">
        <v>44851</v>
      </c>
    </row>
    <row r="9" spans="1:12" ht="15" customHeight="1">
      <c r="A9" s="789" t="s">
        <v>366</v>
      </c>
      <c r="B9" s="385">
        <v>11323</v>
      </c>
      <c r="C9" s="385">
        <v>11508</v>
      </c>
      <c r="D9" s="385">
        <v>10376</v>
      </c>
      <c r="E9" s="385">
        <v>12648</v>
      </c>
      <c r="F9" s="385">
        <v>12141</v>
      </c>
      <c r="G9" s="385">
        <v>11915</v>
      </c>
      <c r="H9" s="385">
        <v>11242</v>
      </c>
      <c r="I9" s="385">
        <v>9259</v>
      </c>
      <c r="J9" s="385">
        <v>9973</v>
      </c>
    </row>
    <row r="10" spans="1:12" ht="15" customHeight="1">
      <c r="A10" s="786" t="s">
        <v>365</v>
      </c>
      <c r="B10" s="385">
        <v>5420</v>
      </c>
      <c r="C10" s="385">
        <v>6293</v>
      </c>
      <c r="D10" s="385">
        <v>6135</v>
      </c>
      <c r="E10" s="385">
        <v>5507</v>
      </c>
      <c r="F10" s="385">
        <v>6364</v>
      </c>
      <c r="G10" s="385">
        <v>6129</v>
      </c>
      <c r="H10" s="385">
        <v>5953</v>
      </c>
      <c r="I10" s="385">
        <v>6137</v>
      </c>
      <c r="J10" s="385">
        <v>6297</v>
      </c>
    </row>
    <row r="11" spans="1:12" ht="15" customHeight="1">
      <c r="A11" s="786" t="s">
        <v>361</v>
      </c>
      <c r="B11" s="385">
        <v>26933</v>
      </c>
      <c r="C11" s="385">
        <v>25468</v>
      </c>
      <c r="D11" s="385">
        <v>26248</v>
      </c>
      <c r="E11" s="385">
        <v>26203</v>
      </c>
      <c r="F11" s="385">
        <v>26268</v>
      </c>
      <c r="G11" s="385">
        <v>26004</v>
      </c>
      <c r="H11" s="385">
        <v>25979</v>
      </c>
      <c r="I11" s="385">
        <v>21851</v>
      </c>
      <c r="J11" s="385">
        <v>21747</v>
      </c>
    </row>
    <row r="12" spans="1:12" ht="15" customHeight="1">
      <c r="A12" s="786" t="s">
        <v>364</v>
      </c>
      <c r="B12" s="385">
        <v>890</v>
      </c>
      <c r="C12" s="385">
        <v>893</v>
      </c>
      <c r="D12" s="385">
        <v>874</v>
      </c>
      <c r="E12" s="385">
        <v>1467</v>
      </c>
      <c r="F12" s="385">
        <v>833</v>
      </c>
      <c r="G12" s="385">
        <v>1239</v>
      </c>
      <c r="H12" s="385">
        <v>1648</v>
      </c>
      <c r="I12" s="385">
        <v>840</v>
      </c>
      <c r="J12" s="385">
        <v>847</v>
      </c>
    </row>
    <row r="13" spans="1:12" ht="15" customHeight="1">
      <c r="A13" s="786" t="s">
        <v>360</v>
      </c>
      <c r="B13" s="385">
        <v>2788</v>
      </c>
      <c r="C13" s="385">
        <v>3189</v>
      </c>
      <c r="D13" s="385">
        <v>2958</v>
      </c>
      <c r="E13" s="385">
        <v>2697</v>
      </c>
      <c r="F13" s="385">
        <v>3470</v>
      </c>
      <c r="G13" s="385">
        <v>4508</v>
      </c>
      <c r="H13" s="385">
        <v>2187</v>
      </c>
      <c r="I13" s="385">
        <v>2375</v>
      </c>
      <c r="J13" s="385">
        <v>2726</v>
      </c>
    </row>
    <row r="14" spans="1:12" ht="15" customHeight="1">
      <c r="A14" s="786" t="s">
        <v>363</v>
      </c>
      <c r="B14" s="385">
        <v>13384</v>
      </c>
      <c r="C14" s="385">
        <v>12877</v>
      </c>
      <c r="D14" s="385">
        <v>13673</v>
      </c>
      <c r="E14" s="385">
        <v>13646</v>
      </c>
      <c r="F14" s="385">
        <v>14906</v>
      </c>
      <c r="G14" s="385">
        <v>16314</v>
      </c>
      <c r="H14" s="385">
        <v>13334</v>
      </c>
      <c r="I14" s="385">
        <v>12156</v>
      </c>
      <c r="J14" s="385">
        <v>12151</v>
      </c>
    </row>
    <row r="15" spans="1:12" ht="15" customHeight="1">
      <c r="A15" s="786" t="s">
        <v>362</v>
      </c>
      <c r="B15" s="385">
        <v>840</v>
      </c>
      <c r="C15" s="385">
        <v>948</v>
      </c>
      <c r="D15" s="385">
        <v>1047</v>
      </c>
      <c r="E15" s="385">
        <v>1049</v>
      </c>
      <c r="F15" s="385">
        <v>554</v>
      </c>
      <c r="G15" s="385">
        <v>536</v>
      </c>
      <c r="H15" s="385">
        <v>689</v>
      </c>
      <c r="I15" s="385">
        <v>133</v>
      </c>
      <c r="J15" s="385">
        <v>125</v>
      </c>
    </row>
    <row r="16" spans="1:12" ht="15" customHeight="1">
      <c r="A16" s="786" t="s">
        <v>361</v>
      </c>
      <c r="B16" s="385">
        <v>5115</v>
      </c>
      <c r="C16" s="385">
        <v>4661</v>
      </c>
      <c r="D16" s="385">
        <v>5163</v>
      </c>
      <c r="E16" s="385">
        <v>5194</v>
      </c>
      <c r="F16" s="385">
        <v>5193</v>
      </c>
      <c r="G16" s="385">
        <v>7014</v>
      </c>
      <c r="H16" s="385">
        <v>4227</v>
      </c>
      <c r="I16" s="385">
        <v>4342</v>
      </c>
      <c r="J16" s="385">
        <v>4329</v>
      </c>
    </row>
    <row r="17" spans="1:10" ht="15" customHeight="1">
      <c r="A17" s="786" t="s">
        <v>360</v>
      </c>
      <c r="B17" s="385">
        <v>7429</v>
      </c>
      <c r="C17" s="385">
        <v>7268</v>
      </c>
      <c r="D17" s="807">
        <v>7463</v>
      </c>
      <c r="E17" s="385">
        <v>7403</v>
      </c>
      <c r="F17" s="385">
        <v>9160</v>
      </c>
      <c r="G17" s="385">
        <v>8764</v>
      </c>
      <c r="H17" s="385">
        <v>8418</v>
      </c>
      <c r="I17" s="385">
        <v>7681</v>
      </c>
      <c r="J17" s="385">
        <v>7698</v>
      </c>
    </row>
    <row r="18" spans="1:10" ht="15" customHeight="1">
      <c r="A18" s="386"/>
      <c r="B18" s="385"/>
      <c r="C18" s="385"/>
      <c r="D18" s="385"/>
      <c r="E18" s="385"/>
      <c r="F18" s="385"/>
      <c r="G18" s="385"/>
      <c r="H18" s="385"/>
      <c r="I18" s="385"/>
      <c r="J18" s="385"/>
    </row>
    <row r="19" spans="1:10" ht="15" customHeight="1">
      <c r="A19" s="787" t="s">
        <v>359</v>
      </c>
      <c r="B19" s="805">
        <v>934</v>
      </c>
      <c r="C19" s="805">
        <v>674</v>
      </c>
      <c r="D19" s="806">
        <v>795</v>
      </c>
      <c r="E19" s="805">
        <v>844</v>
      </c>
      <c r="F19" s="805">
        <v>728</v>
      </c>
      <c r="G19" s="805">
        <v>1099</v>
      </c>
      <c r="H19" s="805">
        <v>931</v>
      </c>
      <c r="I19" s="805">
        <v>728</v>
      </c>
      <c r="J19" s="805">
        <v>793</v>
      </c>
    </row>
    <row r="20" spans="1:10" ht="15" customHeight="1">
      <c r="A20" s="386"/>
      <c r="B20" s="385"/>
      <c r="C20" s="385"/>
      <c r="D20" s="385"/>
      <c r="E20" s="385"/>
      <c r="F20" s="385"/>
      <c r="G20" s="385"/>
      <c r="H20" s="385"/>
      <c r="I20" s="385"/>
      <c r="J20" s="385"/>
    </row>
    <row r="21" spans="1:10" ht="15" customHeight="1">
      <c r="A21" s="787" t="s">
        <v>358</v>
      </c>
      <c r="B21" s="805">
        <v>9597</v>
      </c>
      <c r="C21" s="805">
        <v>8594</v>
      </c>
      <c r="D21" s="805">
        <v>4934</v>
      </c>
      <c r="E21" s="805">
        <v>4257</v>
      </c>
      <c r="F21" s="805">
        <v>5165</v>
      </c>
      <c r="G21" s="805">
        <v>7253</v>
      </c>
      <c r="H21" s="805">
        <v>6064</v>
      </c>
      <c r="I21" s="805">
        <v>3812</v>
      </c>
      <c r="J21" s="805">
        <v>3908</v>
      </c>
    </row>
    <row r="22" spans="1:10" ht="15" customHeight="1">
      <c r="A22" s="786" t="s">
        <v>357</v>
      </c>
      <c r="B22" s="385">
        <v>6842</v>
      </c>
      <c r="C22" s="385">
        <v>5825</v>
      </c>
      <c r="D22" s="385">
        <v>4126</v>
      </c>
      <c r="E22" s="385">
        <v>3306</v>
      </c>
      <c r="F22" s="385">
        <v>3693</v>
      </c>
      <c r="G22" s="385">
        <v>4790</v>
      </c>
      <c r="H22" s="385">
        <v>4388</v>
      </c>
      <c r="I22" s="385">
        <v>2719</v>
      </c>
      <c r="J22" s="385">
        <v>2723</v>
      </c>
    </row>
    <row r="23" spans="1:10" ht="15" customHeight="1">
      <c r="A23" s="786" t="s">
        <v>356</v>
      </c>
      <c r="B23" s="385">
        <v>653</v>
      </c>
      <c r="C23" s="385">
        <v>865</v>
      </c>
      <c r="D23" s="385">
        <v>808</v>
      </c>
      <c r="E23" s="385">
        <v>951</v>
      </c>
      <c r="F23" s="385">
        <v>1049</v>
      </c>
      <c r="G23" s="385">
        <v>1044</v>
      </c>
      <c r="H23" s="385">
        <v>1070</v>
      </c>
      <c r="I23" s="385">
        <v>1093</v>
      </c>
      <c r="J23" s="385">
        <v>1185</v>
      </c>
    </row>
    <row r="24" spans="1:10" ht="15" customHeight="1">
      <c r="A24" s="786" t="s">
        <v>355</v>
      </c>
      <c r="B24" s="385">
        <v>2102</v>
      </c>
      <c r="C24" s="385">
        <v>1904</v>
      </c>
      <c r="D24" s="385">
        <v>0</v>
      </c>
      <c r="E24" s="385">
        <v>0</v>
      </c>
      <c r="F24" s="385">
        <v>423</v>
      </c>
      <c r="G24" s="385">
        <v>1419</v>
      </c>
      <c r="H24" s="385">
        <v>606</v>
      </c>
      <c r="I24" s="385">
        <v>0</v>
      </c>
      <c r="J24" s="385">
        <v>0</v>
      </c>
    </row>
    <row r="25" spans="1:10" ht="15" customHeight="1">
      <c r="A25" s="786"/>
      <c r="B25" s="385"/>
      <c r="C25" s="385"/>
      <c r="D25" s="385"/>
      <c r="E25" s="385"/>
      <c r="F25" s="385"/>
      <c r="G25" s="385"/>
      <c r="H25" s="385"/>
      <c r="I25" s="385"/>
      <c r="J25" s="385"/>
    </row>
    <row r="26" spans="1:10" ht="15" customHeight="1">
      <c r="A26" s="787" t="s">
        <v>706</v>
      </c>
      <c r="B26" s="805">
        <v>1</v>
      </c>
      <c r="C26" s="924" t="s">
        <v>1033</v>
      </c>
      <c r="D26" s="805">
        <v>4</v>
      </c>
      <c r="E26" s="805">
        <v>2</v>
      </c>
      <c r="F26" s="924" t="s">
        <v>1033</v>
      </c>
      <c r="G26" s="805">
        <v>1</v>
      </c>
      <c r="H26" s="805"/>
      <c r="I26" s="805"/>
      <c r="J26" s="805"/>
    </row>
    <row r="27" spans="1:10" ht="15" customHeight="1">
      <c r="A27" s="133"/>
      <c r="B27" s="385"/>
      <c r="C27" s="385"/>
      <c r="D27" s="385"/>
      <c r="E27" s="385"/>
      <c r="F27" s="385"/>
      <c r="G27" s="385"/>
      <c r="H27" s="385"/>
      <c r="I27" s="385"/>
      <c r="J27" s="385"/>
    </row>
    <row r="28" spans="1:10" ht="15" customHeight="1">
      <c r="A28" s="787" t="s">
        <v>354</v>
      </c>
      <c r="B28" s="805">
        <v>14701</v>
      </c>
      <c r="C28" s="805">
        <v>14701</v>
      </c>
      <c r="D28" s="805">
        <v>15698</v>
      </c>
      <c r="E28" s="805">
        <v>15698</v>
      </c>
      <c r="F28" s="805">
        <v>15698</v>
      </c>
      <c r="G28" s="805">
        <v>15698</v>
      </c>
      <c r="H28" s="805">
        <v>16487</v>
      </c>
      <c r="I28" s="805">
        <v>16487</v>
      </c>
      <c r="J28" s="805">
        <v>16487</v>
      </c>
    </row>
    <row r="29" spans="1:10" ht="15" customHeight="1">
      <c r="A29" s="133"/>
      <c r="B29" s="164"/>
      <c r="C29" s="164"/>
      <c r="D29" s="164"/>
      <c r="E29" s="164"/>
      <c r="F29" s="164"/>
      <c r="G29" s="164"/>
      <c r="H29" s="164"/>
      <c r="I29" s="164"/>
      <c r="J29" s="164"/>
    </row>
    <row r="30" spans="1:10" ht="23.25" customHeight="1">
      <c r="A30" s="787" t="s">
        <v>570</v>
      </c>
      <c r="B30" s="805">
        <v>452</v>
      </c>
      <c r="C30" s="805">
        <v>735</v>
      </c>
      <c r="D30" s="805">
        <v>750</v>
      </c>
      <c r="E30" s="805">
        <v>711</v>
      </c>
      <c r="F30" s="805">
        <v>663</v>
      </c>
      <c r="G30" s="805">
        <v>673</v>
      </c>
      <c r="H30" s="805">
        <v>657</v>
      </c>
      <c r="I30" s="805">
        <v>607</v>
      </c>
      <c r="J30" s="805">
        <v>624</v>
      </c>
    </row>
    <row r="31" spans="1:10" ht="31.5" customHeight="1">
      <c r="A31" s="787" t="s">
        <v>669</v>
      </c>
      <c r="B31" s="805">
        <v>11151</v>
      </c>
      <c r="C31" s="805">
        <v>10162</v>
      </c>
      <c r="D31" s="805">
        <v>10667</v>
      </c>
      <c r="E31" s="805">
        <v>10367</v>
      </c>
      <c r="F31" s="805">
        <v>10330</v>
      </c>
      <c r="G31" s="805">
        <v>10112</v>
      </c>
      <c r="H31" s="805">
        <v>10626</v>
      </c>
      <c r="I31" s="805"/>
      <c r="J31" s="805"/>
    </row>
    <row r="32" spans="1:10" ht="15" customHeight="1">
      <c r="A32" s="133"/>
      <c r="B32" s="164"/>
      <c r="C32" s="164"/>
      <c r="D32" s="164"/>
      <c r="E32" s="164"/>
      <c r="F32" s="164"/>
      <c r="G32" s="164"/>
      <c r="H32" s="164"/>
      <c r="I32" s="164"/>
      <c r="J32" s="164"/>
    </row>
    <row r="33" spans="1:12" ht="21" thickBot="1">
      <c r="A33" s="138" t="s">
        <v>353</v>
      </c>
      <c r="B33" s="262">
        <v>0</v>
      </c>
      <c r="C33" s="262">
        <v>0</v>
      </c>
      <c r="D33" s="262">
        <v>0</v>
      </c>
      <c r="E33" s="262">
        <v>0</v>
      </c>
      <c r="F33" s="262">
        <v>0</v>
      </c>
      <c r="G33" s="262">
        <v>0</v>
      </c>
      <c r="H33" s="262">
        <v>152</v>
      </c>
      <c r="I33" s="262">
        <v>152</v>
      </c>
      <c r="J33" s="262">
        <v>152</v>
      </c>
    </row>
    <row r="34" spans="1:12" ht="15" customHeight="1">
      <c r="A34" s="137" t="s">
        <v>265</v>
      </c>
      <c r="B34" s="136">
        <v>154600</v>
      </c>
      <c r="C34" s="136">
        <v>152108</v>
      </c>
      <c r="D34" s="136">
        <v>150215</v>
      </c>
      <c r="E34" s="136">
        <v>156349</v>
      </c>
      <c r="F34" s="136">
        <v>159729</v>
      </c>
      <c r="G34" s="136">
        <v>163007</v>
      </c>
      <c r="H34" s="136">
        <v>155886</v>
      </c>
      <c r="I34" s="136">
        <v>120827</v>
      </c>
      <c r="J34" s="136">
        <v>122568</v>
      </c>
    </row>
    <row r="35" spans="1:12" ht="15" customHeight="1">
      <c r="A35" s="123"/>
      <c r="B35" s="804"/>
      <c r="C35" s="803"/>
      <c r="D35" s="802"/>
      <c r="E35" s="802"/>
      <c r="F35" s="802"/>
      <c r="G35" s="133"/>
      <c r="H35" s="133"/>
      <c r="I35" s="133"/>
      <c r="J35" s="133"/>
    </row>
    <row r="36" spans="1:12" ht="15" customHeight="1">
      <c r="A36" s="116"/>
      <c r="B36" s="135"/>
      <c r="C36" s="116"/>
      <c r="D36" s="116"/>
      <c r="E36" s="116"/>
      <c r="F36" s="116"/>
      <c r="G36" s="116"/>
      <c r="H36" s="116"/>
      <c r="I36" s="116"/>
      <c r="J36" s="116"/>
    </row>
    <row r="37" spans="1:12" ht="15" customHeight="1">
      <c r="A37" s="116"/>
      <c r="B37" s="135"/>
      <c r="C37" s="116"/>
      <c r="D37" s="116"/>
      <c r="E37" s="116"/>
      <c r="F37" s="116"/>
      <c r="G37" s="116"/>
      <c r="H37" s="116"/>
      <c r="I37" s="116"/>
      <c r="J37" s="116"/>
    </row>
    <row r="38" spans="1:12" ht="15" customHeight="1">
      <c r="A38" s="1621" t="s">
        <v>1032</v>
      </c>
      <c r="B38" s="804"/>
      <c r="C38" s="803"/>
      <c r="D38" s="802"/>
      <c r="E38" s="802"/>
      <c r="F38" s="802"/>
      <c r="G38" s="133"/>
      <c r="H38" s="133"/>
      <c r="I38" s="133"/>
      <c r="J38" s="133"/>
    </row>
    <row r="39" spans="1:12" ht="15" customHeight="1" thickBot="1">
      <c r="A39" s="134"/>
      <c r="B39" s="804"/>
      <c r="C39" s="803"/>
      <c r="D39" s="802"/>
      <c r="E39" s="802"/>
      <c r="F39" s="802"/>
      <c r="G39" s="133"/>
      <c r="H39" s="133"/>
      <c r="I39" s="133"/>
      <c r="J39" s="133"/>
    </row>
    <row r="40" spans="1:12" ht="15" customHeight="1" thickBot="1">
      <c r="A40" s="132" t="s">
        <v>351</v>
      </c>
      <c r="B40" s="127" t="s">
        <v>1268</v>
      </c>
      <c r="C40" s="127" t="s">
        <v>1117</v>
      </c>
      <c r="D40" s="127" t="s">
        <v>1027</v>
      </c>
      <c r="E40" s="126" t="s">
        <v>940</v>
      </c>
      <c r="F40" s="126" t="s">
        <v>729</v>
      </c>
      <c r="G40" s="126" t="s">
        <v>703</v>
      </c>
      <c r="H40" s="126" t="s">
        <v>643</v>
      </c>
      <c r="I40" s="125" t="s">
        <v>617</v>
      </c>
      <c r="J40" s="125" t="s">
        <v>596</v>
      </c>
    </row>
    <row r="41" spans="1:12" ht="15" customHeight="1">
      <c r="A41" s="795" t="s">
        <v>350</v>
      </c>
      <c r="B41" s="794">
        <v>0.16</v>
      </c>
      <c r="C41" s="794">
        <v>0.18</v>
      </c>
      <c r="D41" s="794">
        <v>0.18</v>
      </c>
      <c r="E41" s="794">
        <v>0.19</v>
      </c>
      <c r="F41" s="794">
        <v>0.17</v>
      </c>
      <c r="G41" s="794">
        <v>0.16</v>
      </c>
      <c r="H41" s="794">
        <v>0.14000000000000001</v>
      </c>
      <c r="I41" s="794">
        <v>0.14000000000000001</v>
      </c>
      <c r="J41" s="794">
        <v>0.14000000000000001</v>
      </c>
    </row>
    <row r="42" spans="1:12" ht="15" customHeight="1">
      <c r="A42" s="786" t="s">
        <v>271</v>
      </c>
      <c r="B42" s="793">
        <v>0.3</v>
      </c>
      <c r="C42" s="793">
        <v>0.3</v>
      </c>
      <c r="D42" s="793">
        <v>0.34</v>
      </c>
      <c r="E42" s="793">
        <v>0.35</v>
      </c>
      <c r="F42" s="793">
        <v>0.32</v>
      </c>
      <c r="G42" s="793">
        <v>0.28999999999999998</v>
      </c>
      <c r="H42" s="793">
        <v>0.28999999999999998</v>
      </c>
      <c r="I42" s="793">
        <v>0.2</v>
      </c>
      <c r="J42" s="793">
        <v>0.18</v>
      </c>
    </row>
    <row r="43" spans="1:12" ht="15" customHeight="1">
      <c r="A43" s="786" t="s">
        <v>270</v>
      </c>
      <c r="B43" s="793">
        <v>0.09</v>
      </c>
      <c r="C43" s="793">
        <v>0.1</v>
      </c>
      <c r="D43" s="793">
        <v>0.09</v>
      </c>
      <c r="E43" s="793">
        <v>0.09</v>
      </c>
      <c r="F43" s="793">
        <v>0.09</v>
      </c>
      <c r="G43" s="793">
        <v>0.1</v>
      </c>
      <c r="H43" s="793">
        <v>0.09</v>
      </c>
      <c r="I43" s="793">
        <v>0.08</v>
      </c>
      <c r="J43" s="793">
        <v>7.0000000000000007E-2</v>
      </c>
    </row>
    <row r="44" spans="1:12" ht="15" customHeight="1">
      <c r="A44" s="786" t="s">
        <v>272</v>
      </c>
      <c r="B44" s="793">
        <v>0.11</v>
      </c>
      <c r="C44" s="793">
        <v>0.13</v>
      </c>
      <c r="D44" s="793">
        <v>0.12</v>
      </c>
      <c r="E44" s="793">
        <v>0.13</v>
      </c>
      <c r="F44" s="793">
        <v>0.11</v>
      </c>
      <c r="G44" s="793">
        <v>0.12</v>
      </c>
      <c r="H44" s="793">
        <v>0.1</v>
      </c>
      <c r="I44" s="793">
        <v>0.1</v>
      </c>
      <c r="J44" s="793">
        <v>0.1</v>
      </c>
    </row>
    <row r="45" spans="1:12" ht="15" customHeight="1">
      <c r="A45" s="786" t="s">
        <v>269</v>
      </c>
      <c r="B45" s="793">
        <v>0.17</v>
      </c>
      <c r="C45" s="793">
        <v>0.18</v>
      </c>
      <c r="D45" s="793">
        <v>0.21</v>
      </c>
      <c r="E45" s="793">
        <v>0.19</v>
      </c>
      <c r="F45" s="793">
        <v>0.18</v>
      </c>
      <c r="G45" s="793">
        <v>0.13</v>
      </c>
      <c r="H45" s="793">
        <v>0.11</v>
      </c>
      <c r="I45" s="793">
        <v>0.17</v>
      </c>
      <c r="J45" s="793">
        <v>0.18</v>
      </c>
    </row>
    <row r="46" spans="1:12" ht="15" customHeight="1">
      <c r="A46" s="792"/>
      <c r="B46" s="801"/>
      <c r="C46" s="800"/>
      <c r="D46" s="800"/>
      <c r="E46" s="800"/>
      <c r="F46" s="800"/>
      <c r="G46" s="800"/>
      <c r="H46" s="800"/>
      <c r="I46" s="800"/>
      <c r="J46" s="800"/>
    </row>
    <row r="47" spans="1:12" ht="15" customHeight="1">
      <c r="A47" s="799" t="s">
        <v>349</v>
      </c>
      <c r="B47" s="798">
        <v>0.45</v>
      </c>
      <c r="C47" s="798">
        <v>0.47</v>
      </c>
      <c r="D47" s="798">
        <v>0.47</v>
      </c>
      <c r="E47" s="798">
        <v>0.51</v>
      </c>
      <c r="F47" s="798">
        <v>0.51</v>
      </c>
      <c r="G47" s="798">
        <v>0.51</v>
      </c>
      <c r="H47" s="798">
        <v>0.51</v>
      </c>
      <c r="I47" s="798">
        <v>0.38</v>
      </c>
      <c r="J47" s="798">
        <v>0.38</v>
      </c>
      <c r="L47" s="177"/>
    </row>
    <row r="48" spans="1:12" ht="15" customHeight="1">
      <c r="A48" s="786"/>
      <c r="B48" s="793"/>
      <c r="C48" s="797"/>
      <c r="D48" s="797"/>
      <c r="E48" s="797"/>
      <c r="F48" s="797"/>
      <c r="G48" s="797"/>
      <c r="H48" s="797"/>
      <c r="I48" s="797"/>
      <c r="J48" s="797"/>
    </row>
    <row r="49" spans="1:14" ht="15" customHeight="1">
      <c r="A49" s="1791" t="s">
        <v>1030</v>
      </c>
      <c r="B49" s="794">
        <v>0.47</v>
      </c>
      <c r="C49" s="794">
        <v>0.48</v>
      </c>
      <c r="D49" s="794">
        <v>0.48</v>
      </c>
      <c r="E49" s="794">
        <v>0.52</v>
      </c>
      <c r="F49" s="794">
        <v>0.53</v>
      </c>
      <c r="G49" s="794">
        <v>0.53</v>
      </c>
      <c r="H49" s="794">
        <v>0.53</v>
      </c>
      <c r="I49" s="794">
        <v>0.39</v>
      </c>
      <c r="J49" s="794">
        <v>0.4</v>
      </c>
    </row>
    <row r="50" spans="1:14" ht="15" customHeight="1">
      <c r="A50" s="786" t="s">
        <v>271</v>
      </c>
      <c r="B50" s="793">
        <v>0.48</v>
      </c>
      <c r="C50" s="793">
        <v>0.49</v>
      </c>
      <c r="D50" s="793">
        <v>0.47</v>
      </c>
      <c r="E50" s="793">
        <v>0.51</v>
      </c>
      <c r="F50" s="793">
        <v>0.52</v>
      </c>
      <c r="G50" s="793">
        <v>0.51</v>
      </c>
      <c r="H50" s="793">
        <v>0.52</v>
      </c>
      <c r="I50" s="793">
        <v>0.37</v>
      </c>
      <c r="J50" s="793">
        <v>0.38</v>
      </c>
    </row>
    <row r="51" spans="1:14" ht="15" customHeight="1">
      <c r="A51" s="786" t="s">
        <v>270</v>
      </c>
      <c r="B51" s="793">
        <v>0.63</v>
      </c>
      <c r="C51" s="793">
        <v>0.65</v>
      </c>
      <c r="D51" s="793">
        <v>0.64</v>
      </c>
      <c r="E51" s="793">
        <v>0.66</v>
      </c>
      <c r="F51" s="793">
        <v>0.67</v>
      </c>
      <c r="G51" s="793">
        <v>0.67</v>
      </c>
      <c r="H51" s="793">
        <v>0.68</v>
      </c>
      <c r="I51" s="793">
        <v>0.49</v>
      </c>
      <c r="J51" s="793">
        <v>0.5</v>
      </c>
    </row>
    <row r="52" spans="1:14" ht="15" customHeight="1">
      <c r="A52" s="786" t="s">
        <v>272</v>
      </c>
      <c r="B52" s="793">
        <v>0.38</v>
      </c>
      <c r="C52" s="793">
        <v>0.38</v>
      </c>
      <c r="D52" s="793">
        <v>0.37</v>
      </c>
      <c r="E52" s="793">
        <v>0.38</v>
      </c>
      <c r="F52" s="793">
        <v>0.4</v>
      </c>
      <c r="G52" s="793">
        <v>0.4</v>
      </c>
      <c r="H52" s="793">
        <v>0.4</v>
      </c>
      <c r="I52" s="793">
        <v>0.36</v>
      </c>
      <c r="J52" s="793">
        <v>0.36</v>
      </c>
    </row>
    <row r="53" spans="1:14" ht="15" customHeight="1">
      <c r="A53" s="786" t="s">
        <v>269</v>
      </c>
      <c r="B53" s="793">
        <v>0.42</v>
      </c>
      <c r="C53" s="793">
        <v>0.43</v>
      </c>
      <c r="D53" s="793">
        <v>0.43</v>
      </c>
      <c r="E53" s="793">
        <v>0.51</v>
      </c>
      <c r="F53" s="793">
        <v>0.51</v>
      </c>
      <c r="G53" s="793">
        <v>0.53</v>
      </c>
      <c r="H53" s="793">
        <v>0.53</v>
      </c>
      <c r="I53" s="793">
        <v>0.37</v>
      </c>
      <c r="J53" s="793">
        <v>0.38</v>
      </c>
    </row>
    <row r="54" spans="1:14" ht="15" customHeight="1">
      <c r="A54" s="795"/>
      <c r="B54" s="794"/>
      <c r="C54" s="796"/>
      <c r="D54" s="796"/>
      <c r="E54" s="796"/>
      <c r="F54" s="796"/>
      <c r="G54" s="796"/>
      <c r="H54" s="796"/>
      <c r="I54" s="796"/>
      <c r="J54" s="796"/>
    </row>
    <row r="55" spans="1:14">
      <c r="A55" s="1791" t="s">
        <v>1026</v>
      </c>
      <c r="B55" s="794">
        <v>0.43</v>
      </c>
      <c r="C55" s="794">
        <v>0.45</v>
      </c>
      <c r="D55" s="794">
        <v>0.46</v>
      </c>
      <c r="E55" s="794">
        <v>0.51</v>
      </c>
      <c r="F55" s="794">
        <v>0.51</v>
      </c>
      <c r="G55" s="794">
        <v>0.5</v>
      </c>
      <c r="H55" s="794">
        <v>0.51</v>
      </c>
      <c r="I55" s="794">
        <v>0.36</v>
      </c>
      <c r="J55" s="794">
        <v>0.36</v>
      </c>
    </row>
    <row r="56" spans="1:14" ht="15" customHeight="1">
      <c r="A56" s="786" t="s">
        <v>271</v>
      </c>
      <c r="B56" s="793">
        <v>0.49</v>
      </c>
      <c r="C56" s="793">
        <v>0.51</v>
      </c>
      <c r="D56" s="793">
        <v>0.5</v>
      </c>
      <c r="E56" s="793">
        <v>0.52</v>
      </c>
      <c r="F56" s="793">
        <v>0.52</v>
      </c>
      <c r="G56" s="793">
        <v>0.51</v>
      </c>
      <c r="H56" s="793">
        <v>0.52</v>
      </c>
      <c r="I56" s="793">
        <v>0.38</v>
      </c>
      <c r="J56" s="793">
        <v>0.37</v>
      </c>
    </row>
    <row r="57" spans="1:14" ht="15" customHeight="1">
      <c r="A57" s="786" t="s">
        <v>270</v>
      </c>
      <c r="B57" s="793">
        <v>0.48</v>
      </c>
      <c r="C57" s="793">
        <v>0.5</v>
      </c>
      <c r="D57" s="793">
        <v>0.53</v>
      </c>
      <c r="E57" s="793">
        <v>0.67</v>
      </c>
      <c r="F57" s="793">
        <v>0.67</v>
      </c>
      <c r="G57" s="793">
        <v>0.67</v>
      </c>
      <c r="H57" s="793">
        <v>0.67</v>
      </c>
      <c r="I57" s="793">
        <v>0.37</v>
      </c>
      <c r="J57" s="793">
        <v>0.37</v>
      </c>
    </row>
    <row r="58" spans="1:14" ht="15" customHeight="1">
      <c r="A58" s="786" t="s">
        <v>272</v>
      </c>
      <c r="B58" s="793">
        <v>0.42</v>
      </c>
      <c r="C58" s="793">
        <v>0.44</v>
      </c>
      <c r="D58" s="793">
        <v>0.44</v>
      </c>
      <c r="E58" s="793">
        <v>0.45</v>
      </c>
      <c r="F58" s="793">
        <v>0.44</v>
      </c>
      <c r="G58" s="793">
        <v>0.44</v>
      </c>
      <c r="H58" s="793">
        <v>0.45</v>
      </c>
      <c r="I58" s="793">
        <v>0.39</v>
      </c>
      <c r="J58" s="793">
        <v>0.4</v>
      </c>
    </row>
    <row r="59" spans="1:14" ht="15" customHeight="1">
      <c r="A59" s="786" t="s">
        <v>269</v>
      </c>
      <c r="B59" s="793">
        <v>0.35</v>
      </c>
      <c r="C59" s="793">
        <v>0.37</v>
      </c>
      <c r="D59" s="793">
        <v>0.38</v>
      </c>
      <c r="E59" s="793">
        <v>0.43</v>
      </c>
      <c r="F59" s="793">
        <v>0.43</v>
      </c>
      <c r="G59" s="793">
        <v>0.43</v>
      </c>
      <c r="H59" s="793">
        <v>0.43</v>
      </c>
      <c r="I59" s="793">
        <v>0.31</v>
      </c>
      <c r="J59" s="793">
        <v>0.31</v>
      </c>
    </row>
    <row r="60" spans="1:14" ht="15" customHeight="1">
      <c r="A60" s="795"/>
      <c r="B60" s="794"/>
      <c r="C60" s="796"/>
      <c r="D60" s="796"/>
      <c r="E60" s="796"/>
      <c r="F60" s="796"/>
      <c r="G60" s="796"/>
      <c r="H60" s="796"/>
      <c r="I60" s="796"/>
      <c r="J60" s="796"/>
      <c r="N60" s="384"/>
    </row>
    <row r="61" spans="1:14" ht="15" customHeight="1">
      <c r="A61" s="795" t="s">
        <v>1577</v>
      </c>
      <c r="B61" s="794">
        <v>0.12</v>
      </c>
      <c r="C61" s="794">
        <v>0.12</v>
      </c>
      <c r="D61" s="794">
        <v>0.12</v>
      </c>
      <c r="E61" s="794">
        <v>0.12</v>
      </c>
      <c r="F61" s="794">
        <v>0.12</v>
      </c>
      <c r="G61" s="794">
        <v>0.12</v>
      </c>
      <c r="H61" s="794">
        <v>0.12</v>
      </c>
      <c r="I61" s="794">
        <v>0.08</v>
      </c>
      <c r="J61" s="794">
        <v>0.08</v>
      </c>
      <c r="N61" s="383"/>
    </row>
    <row r="62" spans="1:14" ht="15" customHeight="1">
      <c r="A62" s="786" t="s">
        <v>271</v>
      </c>
      <c r="B62" s="793">
        <v>0.13</v>
      </c>
      <c r="C62" s="793">
        <v>0.12</v>
      </c>
      <c r="D62" s="793">
        <v>0.12</v>
      </c>
      <c r="E62" s="793">
        <v>0.12</v>
      </c>
      <c r="F62" s="793">
        <v>0.12</v>
      </c>
      <c r="G62" s="793">
        <v>0.12</v>
      </c>
      <c r="H62" s="793">
        <v>0.13</v>
      </c>
      <c r="I62" s="793">
        <v>0.13</v>
      </c>
      <c r="J62" s="793">
        <v>0.12</v>
      </c>
      <c r="N62" s="383"/>
    </row>
    <row r="63" spans="1:14" ht="15" customHeight="1">
      <c r="A63" s="786" t="s">
        <v>270</v>
      </c>
      <c r="B63" s="793">
        <v>0.22</v>
      </c>
      <c r="C63" s="793">
        <v>0.22</v>
      </c>
      <c r="D63" s="793">
        <v>0.22</v>
      </c>
      <c r="E63" s="793">
        <v>0.22</v>
      </c>
      <c r="F63" s="793">
        <v>0.22</v>
      </c>
      <c r="G63" s="793">
        <v>0.22</v>
      </c>
      <c r="H63" s="793">
        <v>0.22</v>
      </c>
      <c r="I63" s="793">
        <v>0.09</v>
      </c>
      <c r="J63" s="793">
        <v>0.08</v>
      </c>
      <c r="N63" s="383"/>
    </row>
    <row r="64" spans="1:14" ht="15" customHeight="1">
      <c r="A64" s="786" t="s">
        <v>272</v>
      </c>
      <c r="B64" s="793">
        <v>0.15</v>
      </c>
      <c r="C64" s="793">
        <v>0.15</v>
      </c>
      <c r="D64" s="793">
        <v>0.15</v>
      </c>
      <c r="E64" s="793">
        <v>0.15</v>
      </c>
      <c r="F64" s="793">
        <v>0.15</v>
      </c>
      <c r="G64" s="793">
        <v>0.15</v>
      </c>
      <c r="H64" s="793">
        <v>0.15</v>
      </c>
      <c r="I64" s="793">
        <v>0.12</v>
      </c>
      <c r="J64" s="793">
        <v>0.12</v>
      </c>
      <c r="N64" s="383"/>
    </row>
    <row r="65" spans="1:10" ht="15" customHeight="1">
      <c r="A65" s="124" t="s">
        <v>269</v>
      </c>
      <c r="B65" s="131">
        <v>0.03</v>
      </c>
      <c r="C65" s="131">
        <v>0.03</v>
      </c>
      <c r="D65" s="131">
        <v>0.03</v>
      </c>
      <c r="E65" s="131">
        <v>0.03</v>
      </c>
      <c r="F65" s="131">
        <v>0.03</v>
      </c>
      <c r="G65" s="131">
        <v>0.03</v>
      </c>
      <c r="H65" s="131">
        <v>0.03</v>
      </c>
      <c r="I65" s="131">
        <v>0.03</v>
      </c>
      <c r="J65" s="131">
        <v>0.03</v>
      </c>
    </row>
  </sheetData>
  <pageMargins left="0.7" right="0.7" top="0.75" bottom="0.75" header="0.3" footer="0.3"/>
  <pageSetup paperSize="9" scale="72" orientation="portrait" r:id="rId1"/>
  <customProperties>
    <customPr name="_pios_id" r:id="rId2"/>
  </customProperties>
  <ignoredErrors>
    <ignoredError sqref="C26:I26" numberStoredAsText="1"/>
  </ignoredError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35C29B-653E-44E1-BAF3-30AB2DE93BBD}">
  <dimension ref="A1:G61"/>
  <sheetViews>
    <sheetView showGridLines="0" view="pageLayout" topLeftCell="A58" zoomScaleNormal="100" zoomScaleSheetLayoutView="100" workbookViewId="0"/>
  </sheetViews>
  <sheetFormatPr defaultColWidth="9.109375" defaultRowHeight="14.4"/>
  <cols>
    <col min="1" max="1" width="50.109375" style="1595" customWidth="1"/>
    <col min="2" max="7" width="11" style="1595" customWidth="1"/>
    <col min="8" max="16384" width="9.109375" style="1595"/>
  </cols>
  <sheetData>
    <row r="1" spans="1:7" ht="13.5" customHeight="1">
      <c r="A1" s="84" t="s">
        <v>1036</v>
      </c>
      <c r="B1" s="83"/>
      <c r="C1" s="82"/>
      <c r="D1" s="81"/>
      <c r="E1" s="81"/>
      <c r="F1" s="83"/>
      <c r="G1" s="82"/>
    </row>
    <row r="2" spans="1:7" ht="13.5" customHeight="1">
      <c r="A2" s="84"/>
      <c r="B2" s="83"/>
      <c r="C2" s="82"/>
      <c r="D2" s="81"/>
      <c r="E2" s="81"/>
      <c r="F2" s="83"/>
      <c r="G2" s="82"/>
    </row>
    <row r="3" spans="1:7" ht="13.5" customHeight="1">
      <c r="A3" s="140" t="s">
        <v>0</v>
      </c>
      <c r="B3" s="2108" t="s">
        <v>1454</v>
      </c>
      <c r="C3" s="2108"/>
      <c r="D3" s="2108" t="s">
        <v>1035</v>
      </c>
      <c r="E3" s="2108"/>
      <c r="F3" s="2108" t="s">
        <v>1453</v>
      </c>
      <c r="G3" s="2108"/>
    </row>
    <row r="4" spans="1:7" ht="13.5" customHeight="1">
      <c r="A4" s="386"/>
      <c r="B4" s="2109" t="s">
        <v>395</v>
      </c>
      <c r="C4" s="2109" t="s">
        <v>394</v>
      </c>
      <c r="D4" s="2111" t="s">
        <v>395</v>
      </c>
      <c r="E4" s="2111" t="s">
        <v>394</v>
      </c>
      <c r="F4" s="2109" t="s">
        <v>395</v>
      </c>
      <c r="G4" s="2109" t="s">
        <v>394</v>
      </c>
    </row>
    <row r="5" spans="1:7" ht="14.25" customHeight="1" thickBot="1">
      <c r="A5" s="120" t="s">
        <v>122</v>
      </c>
      <c r="B5" s="2110"/>
      <c r="C5" s="2110"/>
      <c r="D5" s="2112"/>
      <c r="E5" s="2112"/>
      <c r="F5" s="2110"/>
      <c r="G5" s="2110"/>
    </row>
    <row r="6" spans="1:7" ht="13.5" customHeight="1">
      <c r="A6" s="815" t="s">
        <v>393</v>
      </c>
      <c r="B6" s="810">
        <v>9421</v>
      </c>
      <c r="C6" s="810">
        <v>117764</v>
      </c>
      <c r="D6" s="810">
        <v>9389</v>
      </c>
      <c r="E6" s="810">
        <v>117367</v>
      </c>
      <c r="F6" s="810">
        <v>10172</v>
      </c>
      <c r="G6" s="810">
        <v>127145</v>
      </c>
    </row>
    <row r="7" spans="1:7" ht="13.5" customHeight="1">
      <c r="A7" s="168" t="s">
        <v>392</v>
      </c>
      <c r="B7" s="813">
        <v>557</v>
      </c>
      <c r="C7" s="813">
        <v>6961</v>
      </c>
      <c r="D7" s="813">
        <v>496</v>
      </c>
      <c r="E7" s="813">
        <v>6199</v>
      </c>
      <c r="F7" s="813">
        <v>653</v>
      </c>
      <c r="G7" s="813">
        <v>8160</v>
      </c>
    </row>
    <row r="8" spans="1:7" ht="13.5" customHeight="1">
      <c r="A8" s="168"/>
      <c r="B8" s="813" t="s">
        <v>59</v>
      </c>
      <c r="C8" s="813" t="s">
        <v>59</v>
      </c>
      <c r="D8" s="813" t="s">
        <v>59</v>
      </c>
      <c r="E8" s="813" t="s">
        <v>59</v>
      </c>
      <c r="F8" s="813" t="s">
        <v>59</v>
      </c>
      <c r="G8" s="813" t="s">
        <v>59</v>
      </c>
    </row>
    <row r="9" spans="1:7" ht="13.5" customHeight="1">
      <c r="A9" s="168" t="s">
        <v>391</v>
      </c>
      <c r="B9" s="813">
        <v>8350</v>
      </c>
      <c r="C9" s="813">
        <v>104380</v>
      </c>
      <c r="D9" s="813">
        <v>8295</v>
      </c>
      <c r="E9" s="813">
        <v>103694</v>
      </c>
      <c r="F9" s="813">
        <v>8979</v>
      </c>
      <c r="G9" s="813">
        <v>112239</v>
      </c>
    </row>
    <row r="10" spans="1:7" ht="13.5" customHeight="1">
      <c r="A10" s="168" t="s">
        <v>362</v>
      </c>
      <c r="B10" s="813" t="s">
        <v>59</v>
      </c>
      <c r="C10" s="813" t="s">
        <v>59</v>
      </c>
      <c r="D10" s="813" t="s">
        <v>59</v>
      </c>
      <c r="E10" s="813" t="s">
        <v>59</v>
      </c>
      <c r="F10" s="813" t="s">
        <v>59</v>
      </c>
      <c r="G10" s="813" t="s">
        <v>59</v>
      </c>
    </row>
    <row r="11" spans="1:7" ht="13.5" customHeight="1">
      <c r="A11" s="168" t="s">
        <v>368</v>
      </c>
      <c r="B11" s="813">
        <v>5468</v>
      </c>
      <c r="C11" s="813">
        <v>68349</v>
      </c>
      <c r="D11" s="813">
        <v>5398</v>
      </c>
      <c r="E11" s="813">
        <v>67479</v>
      </c>
      <c r="F11" s="813">
        <v>6024</v>
      </c>
      <c r="G11" s="813">
        <v>75304</v>
      </c>
    </row>
    <row r="12" spans="1:7" ht="13.5" customHeight="1">
      <c r="A12" s="817" t="s">
        <v>390</v>
      </c>
      <c r="B12" s="813">
        <v>4562</v>
      </c>
      <c r="C12" s="813">
        <v>57026</v>
      </c>
      <c r="D12" s="813">
        <v>4568</v>
      </c>
      <c r="E12" s="813">
        <v>57103</v>
      </c>
      <c r="F12" s="813">
        <v>5053</v>
      </c>
      <c r="G12" s="813">
        <v>63163</v>
      </c>
    </row>
    <row r="13" spans="1:7" ht="13.5" customHeight="1">
      <c r="A13" s="817" t="s">
        <v>389</v>
      </c>
      <c r="B13" s="813">
        <v>906</v>
      </c>
      <c r="C13" s="813">
        <v>11323</v>
      </c>
      <c r="D13" s="813">
        <v>830</v>
      </c>
      <c r="E13" s="813">
        <v>10376</v>
      </c>
      <c r="F13" s="813">
        <v>971</v>
      </c>
      <c r="G13" s="813">
        <v>12141</v>
      </c>
    </row>
    <row r="14" spans="1:7" ht="13.5" customHeight="1">
      <c r="A14" s="168" t="s">
        <v>365</v>
      </c>
      <c r="B14" s="813">
        <v>433</v>
      </c>
      <c r="C14" s="813">
        <v>5420</v>
      </c>
      <c r="D14" s="813">
        <v>491</v>
      </c>
      <c r="E14" s="813">
        <v>6135</v>
      </c>
      <c r="F14" s="813">
        <v>509</v>
      </c>
      <c r="G14" s="813">
        <v>6364</v>
      </c>
    </row>
    <row r="15" spans="1:7" ht="13.5" customHeight="1">
      <c r="A15" s="168" t="s">
        <v>361</v>
      </c>
      <c r="B15" s="813">
        <v>2155</v>
      </c>
      <c r="C15" s="813">
        <v>26933</v>
      </c>
      <c r="D15" s="813">
        <v>2100</v>
      </c>
      <c r="E15" s="813">
        <v>26248</v>
      </c>
      <c r="F15" s="813">
        <v>2101</v>
      </c>
      <c r="G15" s="813">
        <v>26268</v>
      </c>
    </row>
    <row r="16" spans="1:7" ht="13.5" customHeight="1">
      <c r="A16" s="168" t="s">
        <v>364</v>
      </c>
      <c r="B16" s="813">
        <v>71</v>
      </c>
      <c r="C16" s="813">
        <v>890</v>
      </c>
      <c r="D16" s="813">
        <v>70</v>
      </c>
      <c r="E16" s="813">
        <v>874</v>
      </c>
      <c r="F16" s="813">
        <v>67</v>
      </c>
      <c r="G16" s="813">
        <v>833</v>
      </c>
    </row>
    <row r="17" spans="1:7" ht="13.5" customHeight="1">
      <c r="A17" s="168" t="s">
        <v>360</v>
      </c>
      <c r="B17" s="813">
        <v>223</v>
      </c>
      <c r="C17" s="813">
        <v>2788</v>
      </c>
      <c r="D17" s="813">
        <v>236</v>
      </c>
      <c r="E17" s="813">
        <v>2958</v>
      </c>
      <c r="F17" s="813">
        <v>278</v>
      </c>
      <c r="G17" s="813">
        <v>3470</v>
      </c>
    </row>
    <row r="18" spans="1:7" ht="13.5" customHeight="1">
      <c r="A18" s="168"/>
      <c r="B18" s="813" t="s">
        <v>59</v>
      </c>
      <c r="C18" s="813" t="s">
        <v>59</v>
      </c>
      <c r="D18" s="813" t="s">
        <v>59</v>
      </c>
      <c r="E18" s="813" t="s">
        <v>59</v>
      </c>
      <c r="F18" s="813" t="s">
        <v>59</v>
      </c>
      <c r="G18" s="813" t="s">
        <v>59</v>
      </c>
    </row>
    <row r="19" spans="1:7" ht="13.5" customHeight="1">
      <c r="A19" s="168" t="s">
        <v>363</v>
      </c>
      <c r="B19" s="813">
        <v>1071</v>
      </c>
      <c r="C19" s="813">
        <v>13384</v>
      </c>
      <c r="D19" s="813">
        <v>1094</v>
      </c>
      <c r="E19" s="813">
        <v>13673</v>
      </c>
      <c r="F19" s="813">
        <v>1193</v>
      </c>
      <c r="G19" s="813">
        <v>14906</v>
      </c>
    </row>
    <row r="20" spans="1:7" ht="13.5" customHeight="1">
      <c r="A20" s="168" t="s">
        <v>388</v>
      </c>
      <c r="B20" s="813">
        <v>60</v>
      </c>
      <c r="C20" s="813">
        <v>754</v>
      </c>
      <c r="D20" s="813">
        <v>79</v>
      </c>
      <c r="E20" s="813">
        <v>980</v>
      </c>
      <c r="F20" s="813">
        <v>38</v>
      </c>
      <c r="G20" s="813">
        <v>477</v>
      </c>
    </row>
    <row r="21" spans="1:7" ht="13.5" customHeight="1">
      <c r="A21" s="168" t="s">
        <v>387</v>
      </c>
      <c r="B21" s="813">
        <v>7</v>
      </c>
      <c r="C21" s="813">
        <v>86</v>
      </c>
      <c r="D21" s="813">
        <v>5</v>
      </c>
      <c r="E21" s="813">
        <v>67</v>
      </c>
      <c r="F21" s="813">
        <v>6</v>
      </c>
      <c r="G21" s="813">
        <v>78</v>
      </c>
    </row>
    <row r="22" spans="1:7" ht="13.5" customHeight="1">
      <c r="A22" s="168" t="s">
        <v>386</v>
      </c>
      <c r="B22" s="813" t="s">
        <v>59</v>
      </c>
      <c r="C22" s="813">
        <v>0</v>
      </c>
      <c r="D22" s="813" t="s">
        <v>59</v>
      </c>
      <c r="E22" s="813">
        <v>0</v>
      </c>
      <c r="F22" s="813" t="s">
        <v>59</v>
      </c>
      <c r="G22" s="813">
        <v>0</v>
      </c>
    </row>
    <row r="23" spans="1:7" ht="13.5" customHeight="1">
      <c r="A23" s="168" t="s">
        <v>385</v>
      </c>
      <c r="B23" s="813" t="s">
        <v>59</v>
      </c>
      <c r="C23" s="813" t="s">
        <v>59</v>
      </c>
      <c r="D23" s="813" t="s">
        <v>59</v>
      </c>
      <c r="E23" s="813" t="s">
        <v>59</v>
      </c>
      <c r="F23" s="813" t="s">
        <v>59</v>
      </c>
      <c r="G23" s="813" t="s">
        <v>59</v>
      </c>
    </row>
    <row r="24" spans="1:7" ht="13.5" customHeight="1">
      <c r="A24" s="168" t="s">
        <v>384</v>
      </c>
      <c r="B24" s="813" t="s">
        <v>59</v>
      </c>
      <c r="C24" s="813" t="s">
        <v>59</v>
      </c>
      <c r="D24" s="813" t="s">
        <v>59</v>
      </c>
      <c r="E24" s="813" t="s">
        <v>59</v>
      </c>
      <c r="F24" s="813" t="s">
        <v>59</v>
      </c>
      <c r="G24" s="813" t="s">
        <v>59</v>
      </c>
    </row>
    <row r="25" spans="1:7" ht="13.5" customHeight="1">
      <c r="A25" s="168" t="s">
        <v>383</v>
      </c>
      <c r="B25" s="813">
        <v>13</v>
      </c>
      <c r="C25" s="813">
        <v>167</v>
      </c>
      <c r="D25" s="813">
        <v>13</v>
      </c>
      <c r="E25" s="813">
        <v>163</v>
      </c>
      <c r="F25" s="813">
        <v>26</v>
      </c>
      <c r="G25" s="813">
        <v>328</v>
      </c>
    </row>
    <row r="26" spans="1:7" ht="13.5" customHeight="1">
      <c r="A26" s="168" t="s">
        <v>382</v>
      </c>
      <c r="B26" s="813">
        <v>125</v>
      </c>
      <c r="C26" s="813">
        <v>1561</v>
      </c>
      <c r="D26" s="813">
        <v>131</v>
      </c>
      <c r="E26" s="813">
        <v>1629</v>
      </c>
      <c r="F26" s="813">
        <v>127</v>
      </c>
      <c r="G26" s="813">
        <v>1584</v>
      </c>
    </row>
    <row r="27" spans="1:7" ht="13.5" customHeight="1">
      <c r="A27" s="168" t="s">
        <v>381</v>
      </c>
      <c r="B27" s="813">
        <v>288</v>
      </c>
      <c r="C27" s="813">
        <v>3600</v>
      </c>
      <c r="D27" s="813">
        <v>296</v>
      </c>
      <c r="E27" s="813">
        <v>3704</v>
      </c>
      <c r="F27" s="813">
        <v>299</v>
      </c>
      <c r="G27" s="813">
        <v>3735</v>
      </c>
    </row>
    <row r="28" spans="1:7" ht="13.5" customHeight="1">
      <c r="A28" s="168" t="s">
        <v>380</v>
      </c>
      <c r="B28" s="813">
        <v>121</v>
      </c>
      <c r="C28" s="775">
        <v>1515</v>
      </c>
      <c r="D28" s="813">
        <v>117</v>
      </c>
      <c r="E28" s="775">
        <v>1459</v>
      </c>
      <c r="F28" s="813">
        <v>117</v>
      </c>
      <c r="G28" s="775">
        <v>1457</v>
      </c>
    </row>
    <row r="29" spans="1:7" ht="13.5" customHeight="1">
      <c r="A29" s="168" t="s">
        <v>379</v>
      </c>
      <c r="B29" s="813">
        <v>9</v>
      </c>
      <c r="C29" s="775">
        <v>111</v>
      </c>
      <c r="D29" s="813">
        <v>9</v>
      </c>
      <c r="E29" s="775">
        <v>117</v>
      </c>
      <c r="F29" s="813">
        <v>8</v>
      </c>
      <c r="G29" s="775">
        <v>94</v>
      </c>
    </row>
    <row r="30" spans="1:7" ht="13.5" customHeight="1">
      <c r="A30" s="168" t="s">
        <v>378</v>
      </c>
      <c r="B30" s="813">
        <v>78</v>
      </c>
      <c r="C30" s="775">
        <v>976</v>
      </c>
      <c r="D30" s="813">
        <v>75</v>
      </c>
      <c r="E30" s="775">
        <v>938</v>
      </c>
      <c r="F30" s="813">
        <v>71</v>
      </c>
      <c r="G30" s="775">
        <v>886</v>
      </c>
    </row>
    <row r="31" spans="1:7" ht="13.5" customHeight="1">
      <c r="A31" s="168" t="s">
        <v>377</v>
      </c>
      <c r="B31" s="813">
        <v>3</v>
      </c>
      <c r="C31" s="775">
        <v>32</v>
      </c>
      <c r="D31" s="813">
        <v>3</v>
      </c>
      <c r="E31" s="775">
        <v>38</v>
      </c>
      <c r="F31" s="813">
        <v>3</v>
      </c>
      <c r="G31" s="775">
        <v>42</v>
      </c>
    </row>
    <row r="32" spans="1:7" ht="13.5" customHeight="1">
      <c r="A32" s="816" t="s">
        <v>376</v>
      </c>
      <c r="B32" s="813" t="s">
        <v>59</v>
      </c>
      <c r="C32" s="813" t="s">
        <v>59</v>
      </c>
      <c r="D32" s="813" t="s">
        <v>59</v>
      </c>
      <c r="E32" s="775" t="s">
        <v>59</v>
      </c>
      <c r="F32" s="813" t="s">
        <v>59</v>
      </c>
      <c r="G32" s="775" t="s">
        <v>59</v>
      </c>
    </row>
    <row r="33" spans="1:7" ht="13.5" customHeight="1">
      <c r="A33" s="168" t="s">
        <v>375</v>
      </c>
      <c r="B33" s="813">
        <v>27</v>
      </c>
      <c r="C33" s="813">
        <v>334</v>
      </c>
      <c r="D33" s="813">
        <v>25</v>
      </c>
      <c r="E33" s="775">
        <v>312</v>
      </c>
      <c r="F33" s="813">
        <v>24</v>
      </c>
      <c r="G33" s="775">
        <v>299</v>
      </c>
    </row>
    <row r="34" spans="1:7" ht="13.5" customHeight="1">
      <c r="A34" s="168" t="s">
        <v>374</v>
      </c>
      <c r="B34" s="813">
        <v>282</v>
      </c>
      <c r="C34" s="775">
        <v>3520</v>
      </c>
      <c r="D34" s="813">
        <v>281</v>
      </c>
      <c r="E34" s="775">
        <v>3515</v>
      </c>
      <c r="F34" s="813">
        <v>420</v>
      </c>
      <c r="G34" s="775">
        <v>5251</v>
      </c>
    </row>
    <row r="35" spans="1:7" ht="13.5" customHeight="1">
      <c r="A35" s="168" t="s">
        <v>373</v>
      </c>
      <c r="B35" s="813">
        <v>58</v>
      </c>
      <c r="C35" s="775">
        <v>728</v>
      </c>
      <c r="D35" s="813">
        <v>60</v>
      </c>
      <c r="E35" s="775">
        <v>751</v>
      </c>
      <c r="F35" s="813">
        <v>54</v>
      </c>
      <c r="G35" s="775">
        <v>675</v>
      </c>
    </row>
    <row r="36" spans="1:7" ht="13.5" customHeight="1">
      <c r="A36" s="168"/>
      <c r="B36" s="810" t="s">
        <v>59</v>
      </c>
      <c r="C36" s="775" t="s">
        <v>59</v>
      </c>
      <c r="D36" s="810" t="s">
        <v>59</v>
      </c>
      <c r="E36" s="775" t="s">
        <v>59</v>
      </c>
      <c r="F36" s="810" t="s">
        <v>59</v>
      </c>
      <c r="G36" s="775" t="s">
        <v>59</v>
      </c>
    </row>
    <row r="37" spans="1:7" ht="13.5" customHeight="1">
      <c r="A37" s="815" t="s">
        <v>359</v>
      </c>
      <c r="B37" s="810">
        <v>75</v>
      </c>
      <c r="C37" s="809">
        <v>934</v>
      </c>
      <c r="D37" s="810">
        <v>64</v>
      </c>
      <c r="E37" s="809">
        <v>795</v>
      </c>
      <c r="F37" s="810">
        <v>58</v>
      </c>
      <c r="G37" s="809">
        <v>728</v>
      </c>
    </row>
    <row r="38" spans="1:7" ht="13.5" customHeight="1">
      <c r="A38" s="783"/>
      <c r="B38" s="810" t="s">
        <v>59</v>
      </c>
      <c r="C38" s="775" t="s">
        <v>59</v>
      </c>
      <c r="D38" s="810" t="s">
        <v>59</v>
      </c>
      <c r="E38" s="775" t="s">
        <v>59</v>
      </c>
      <c r="F38" s="810" t="s">
        <v>59</v>
      </c>
      <c r="G38" s="775" t="s">
        <v>59</v>
      </c>
    </row>
    <row r="39" spans="1:7" ht="13.5" customHeight="1">
      <c r="A39" s="811" t="s">
        <v>358</v>
      </c>
      <c r="B39" s="810">
        <v>768</v>
      </c>
      <c r="C39" s="809">
        <v>9597</v>
      </c>
      <c r="D39" s="810">
        <v>395</v>
      </c>
      <c r="E39" s="809">
        <v>4934</v>
      </c>
      <c r="F39" s="810">
        <v>413</v>
      </c>
      <c r="G39" s="809">
        <v>5165</v>
      </c>
    </row>
    <row r="40" spans="1:7" ht="13.5" customHeight="1">
      <c r="A40" s="783" t="s">
        <v>357</v>
      </c>
      <c r="B40" s="813">
        <v>548</v>
      </c>
      <c r="C40" s="775">
        <v>6842</v>
      </c>
      <c r="D40" s="813">
        <v>330</v>
      </c>
      <c r="E40" s="775">
        <v>4126</v>
      </c>
      <c r="F40" s="813">
        <v>295</v>
      </c>
      <c r="G40" s="775">
        <v>3693</v>
      </c>
    </row>
    <row r="41" spans="1:7" ht="13.5" customHeight="1">
      <c r="A41" s="783" t="s">
        <v>356</v>
      </c>
      <c r="B41" s="813">
        <v>52</v>
      </c>
      <c r="C41" s="813">
        <v>653</v>
      </c>
      <c r="D41" s="813">
        <v>65</v>
      </c>
      <c r="E41" s="813">
        <v>808</v>
      </c>
      <c r="F41" s="813">
        <v>84</v>
      </c>
      <c r="G41" s="813">
        <v>1049</v>
      </c>
    </row>
    <row r="42" spans="1:7" ht="13.5" customHeight="1">
      <c r="A42" s="783" t="s">
        <v>355</v>
      </c>
      <c r="B42" s="813">
        <v>168</v>
      </c>
      <c r="C42" s="775">
        <v>2102</v>
      </c>
      <c r="D42" s="813" t="s">
        <v>59</v>
      </c>
      <c r="E42" s="775">
        <v>0</v>
      </c>
      <c r="F42" s="813">
        <v>34</v>
      </c>
      <c r="G42" s="775">
        <v>423</v>
      </c>
    </row>
    <row r="43" spans="1:7" ht="13.5" customHeight="1">
      <c r="A43" s="783"/>
      <c r="B43" s="813"/>
      <c r="C43" s="775"/>
      <c r="D43" s="813"/>
      <c r="E43" s="775"/>
      <c r="F43" s="813"/>
      <c r="G43" s="775"/>
    </row>
    <row r="44" spans="1:7" ht="13.5" customHeight="1">
      <c r="A44" s="811" t="s">
        <v>707</v>
      </c>
      <c r="B44" s="810">
        <v>0</v>
      </c>
      <c r="C44" s="809">
        <v>1</v>
      </c>
      <c r="D44" s="810">
        <v>0</v>
      </c>
      <c r="E44" s="809">
        <v>4</v>
      </c>
      <c r="F44" s="810">
        <v>0</v>
      </c>
      <c r="G44" s="809">
        <v>0</v>
      </c>
    </row>
    <row r="45" spans="1:7" ht="13.5" customHeight="1">
      <c r="A45" s="783"/>
      <c r="B45" s="810" t="s">
        <v>59</v>
      </c>
      <c r="C45" s="775" t="s">
        <v>59</v>
      </c>
      <c r="D45" s="810" t="s">
        <v>59</v>
      </c>
      <c r="E45" s="775" t="s">
        <v>59</v>
      </c>
      <c r="F45" s="810" t="s">
        <v>59</v>
      </c>
      <c r="G45" s="775" t="s">
        <v>59</v>
      </c>
    </row>
    <row r="46" spans="1:7" ht="13.5" customHeight="1">
      <c r="A46" s="811" t="s">
        <v>354</v>
      </c>
      <c r="B46" s="810">
        <v>1176</v>
      </c>
      <c r="C46" s="809">
        <v>14701</v>
      </c>
      <c r="D46" s="810">
        <v>1256</v>
      </c>
      <c r="E46" s="809">
        <v>15698</v>
      </c>
      <c r="F46" s="810">
        <v>1256</v>
      </c>
      <c r="G46" s="809">
        <v>15698</v>
      </c>
    </row>
    <row r="47" spans="1:7" ht="13.5" customHeight="1">
      <c r="A47" s="814" t="s">
        <v>528</v>
      </c>
      <c r="B47" s="813">
        <v>1176</v>
      </c>
      <c r="C47" s="775">
        <v>14701</v>
      </c>
      <c r="D47" s="813">
        <v>1256</v>
      </c>
      <c r="E47" s="775">
        <v>15698</v>
      </c>
      <c r="F47" s="813">
        <v>1256</v>
      </c>
      <c r="G47" s="775">
        <v>15698</v>
      </c>
    </row>
    <row r="48" spans="1:7" ht="13.5" customHeight="1">
      <c r="A48" s="783"/>
      <c r="B48" s="810" t="s">
        <v>59</v>
      </c>
      <c r="C48" s="775" t="s">
        <v>59</v>
      </c>
      <c r="D48" s="810" t="s">
        <v>59</v>
      </c>
      <c r="E48" s="775" t="s">
        <v>59</v>
      </c>
      <c r="F48" s="810" t="s">
        <v>59</v>
      </c>
      <c r="G48" s="775" t="s">
        <v>59</v>
      </c>
    </row>
    <row r="49" spans="1:7" ht="20.399999999999999">
      <c r="A49" s="812" t="s">
        <v>570</v>
      </c>
      <c r="B49" s="810">
        <v>36</v>
      </c>
      <c r="C49" s="809">
        <v>452</v>
      </c>
      <c r="D49" s="809">
        <v>60</v>
      </c>
      <c r="E49" s="809">
        <v>750</v>
      </c>
      <c r="F49" s="809">
        <v>53</v>
      </c>
      <c r="G49" s="809">
        <v>663</v>
      </c>
    </row>
    <row r="50" spans="1:7" ht="20.399999999999999">
      <c r="A50" s="812" t="s">
        <v>669</v>
      </c>
      <c r="B50" s="809">
        <v>892</v>
      </c>
      <c r="C50" s="809">
        <v>11151</v>
      </c>
      <c r="D50" s="809">
        <v>853</v>
      </c>
      <c r="E50" s="809">
        <v>10667</v>
      </c>
      <c r="F50" s="809">
        <v>826</v>
      </c>
      <c r="G50" s="809">
        <v>10330</v>
      </c>
    </row>
    <row r="51" spans="1:7" ht="13.5" customHeight="1">
      <c r="A51" s="783"/>
      <c r="B51" s="810"/>
      <c r="C51" s="775"/>
      <c r="D51" s="810"/>
      <c r="E51" s="775"/>
    </row>
    <row r="52" spans="1:7" ht="13.5" customHeight="1">
      <c r="A52" s="811" t="s">
        <v>353</v>
      </c>
      <c r="B52" s="810" t="s">
        <v>59</v>
      </c>
      <c r="C52" s="810" t="s">
        <v>59</v>
      </c>
      <c r="D52" s="810" t="s">
        <v>59</v>
      </c>
      <c r="E52" s="809" t="s">
        <v>59</v>
      </c>
      <c r="F52" s="809" t="s">
        <v>59</v>
      </c>
      <c r="G52" s="809" t="s">
        <v>59</v>
      </c>
    </row>
    <row r="53" spans="1:7" ht="13.5" customHeight="1">
      <c r="A53" s="1602" t="s">
        <v>265</v>
      </c>
      <c r="B53" s="1601">
        <v>12368</v>
      </c>
      <c r="C53" s="1601">
        <v>154600</v>
      </c>
      <c r="D53" s="1601">
        <v>12017</v>
      </c>
      <c r="E53" s="1601">
        <v>150215</v>
      </c>
      <c r="F53" s="1601">
        <v>12778</v>
      </c>
      <c r="G53" s="1601">
        <v>159729</v>
      </c>
    </row>
    <row r="54" spans="1:7">
      <c r="A54" s="80"/>
      <c r="B54" s="352"/>
      <c r="C54" s="352"/>
      <c r="D54" s="351"/>
      <c r="E54" s="351"/>
      <c r="F54" s="116"/>
      <c r="G54" s="116"/>
    </row>
    <row r="55" spans="1:7">
      <c r="A55" s="116"/>
      <c r="B55" s="116"/>
      <c r="C55" s="116"/>
      <c r="D55" s="116"/>
      <c r="E55" s="116"/>
      <c r="F55" s="116"/>
      <c r="G55" s="116"/>
    </row>
    <row r="56" spans="1:7">
      <c r="A56" s="116"/>
      <c r="B56" s="116"/>
      <c r="C56" s="116"/>
      <c r="D56" s="116"/>
      <c r="E56" s="116"/>
      <c r="F56" s="116"/>
      <c r="G56" s="116"/>
    </row>
    <row r="57" spans="1:7" ht="15" customHeight="1">
      <c r="A57" s="116"/>
      <c r="B57" s="116"/>
      <c r="C57" s="116"/>
      <c r="D57" s="116"/>
      <c r="E57" s="116"/>
      <c r="F57" s="116"/>
      <c r="G57" s="116"/>
    </row>
    <row r="58" spans="1:7">
      <c r="A58" s="116"/>
      <c r="B58" s="116"/>
      <c r="C58" s="116"/>
      <c r="D58" s="116"/>
      <c r="E58" s="116"/>
      <c r="F58" s="116"/>
      <c r="G58" s="116"/>
    </row>
    <row r="59" spans="1:7" ht="15" customHeight="1">
      <c r="A59" s="116"/>
      <c r="B59" s="116"/>
      <c r="C59" s="116"/>
      <c r="D59" s="116"/>
      <c r="E59" s="116"/>
      <c r="F59" s="116"/>
      <c r="G59" s="116"/>
    </row>
    <row r="60" spans="1:7">
      <c r="A60" s="116"/>
      <c r="B60" s="116"/>
      <c r="C60" s="116"/>
      <c r="D60" s="116"/>
      <c r="E60" s="116"/>
    </row>
    <row r="61" spans="1:7">
      <c r="A61" s="116"/>
      <c r="B61" s="116"/>
      <c r="C61" s="116"/>
      <c r="D61" s="116"/>
      <c r="E61" s="116"/>
    </row>
  </sheetData>
  <mergeCells count="9">
    <mergeCell ref="B3:C3"/>
    <mergeCell ref="D3:E3"/>
    <mergeCell ref="F3:G3"/>
    <mergeCell ref="B4:B5"/>
    <mergeCell ref="C4:C5"/>
    <mergeCell ref="D4:D5"/>
    <mergeCell ref="E4:E5"/>
    <mergeCell ref="F4:F5"/>
    <mergeCell ref="G4:G5"/>
  </mergeCells>
  <pageMargins left="0.7" right="0.7" top="0.75" bottom="0.75" header="0.3" footer="0.3"/>
  <pageSetup paperSize="9" scale="75" orientation="portrait" r:id="rId1"/>
  <customProperties>
    <customPr name="_pios_id" r:id="rId2"/>
  </customPropertie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37009-919F-4705-BE5C-5F1CC491CE61}">
  <dimension ref="A1:I32"/>
  <sheetViews>
    <sheetView showGridLines="0" view="pageLayout" topLeftCell="A54" zoomScaleNormal="100" zoomScaleSheetLayoutView="100" workbookViewId="0">
      <selection activeCell="D54" sqref="D54"/>
    </sheetView>
  </sheetViews>
  <sheetFormatPr defaultColWidth="8.88671875" defaultRowHeight="14.4"/>
  <cols>
    <col min="1" max="1" width="40.44140625" style="1594" customWidth="1"/>
    <col min="2" max="5" width="11.6640625" style="1594" customWidth="1"/>
    <col min="6" max="6" width="15.33203125" style="1594" bestFit="1" customWidth="1"/>
    <col min="7" max="7" width="12.5546875" style="1594" customWidth="1"/>
    <col min="8" max="16384" width="8.88671875" style="1594"/>
  </cols>
  <sheetData>
    <row r="1" spans="1:9" ht="16.2">
      <c r="A1" s="84" t="s">
        <v>1038</v>
      </c>
      <c r="B1" s="116"/>
      <c r="C1" s="116"/>
      <c r="D1" s="116"/>
      <c r="E1" s="116"/>
      <c r="F1" s="116"/>
      <c r="G1" s="116"/>
    </row>
    <row r="2" spans="1:9">
      <c r="A2" s="144" t="s">
        <v>1455</v>
      </c>
      <c r="B2" s="143"/>
      <c r="C2" s="143"/>
      <c r="D2" s="143"/>
      <c r="E2" s="143"/>
      <c r="F2" s="143"/>
      <c r="G2" s="116"/>
    </row>
    <row r="3" spans="1:9" ht="23.25" customHeight="1">
      <c r="A3" s="116"/>
      <c r="B3" s="2113" t="s">
        <v>718</v>
      </c>
      <c r="C3" s="2113"/>
      <c r="D3" s="2113" t="s">
        <v>635</v>
      </c>
      <c r="E3" s="2115"/>
      <c r="F3" s="2113" t="s">
        <v>265</v>
      </c>
      <c r="G3" s="2115"/>
    </row>
    <row r="4" spans="1:9">
      <c r="A4" s="351"/>
      <c r="B4" s="2114"/>
      <c r="C4" s="2114"/>
      <c r="D4" s="2116"/>
      <c r="E4" s="2116"/>
      <c r="F4" s="2116"/>
      <c r="G4" s="2116"/>
    </row>
    <row r="5" spans="1:9">
      <c r="A5" s="818"/>
      <c r="B5" s="2117" t="s">
        <v>394</v>
      </c>
      <c r="C5" s="2117" t="s">
        <v>398</v>
      </c>
      <c r="D5" s="2117" t="s">
        <v>394</v>
      </c>
      <c r="E5" s="2117" t="s">
        <v>398</v>
      </c>
      <c r="F5" s="2117" t="s">
        <v>394</v>
      </c>
      <c r="G5" s="2117" t="s">
        <v>398</v>
      </c>
    </row>
    <row r="6" spans="1:9" ht="15" thickBot="1">
      <c r="A6" s="142" t="s">
        <v>122</v>
      </c>
      <c r="B6" s="2118"/>
      <c r="C6" s="2118"/>
      <c r="D6" s="2118"/>
      <c r="E6" s="2118"/>
      <c r="F6" s="2118"/>
      <c r="G6" s="2118"/>
    </row>
    <row r="7" spans="1:9" s="389" customFormat="1">
      <c r="A7" s="392" t="s">
        <v>717</v>
      </c>
      <c r="B7" s="387">
        <v>2344</v>
      </c>
      <c r="C7" s="387">
        <v>187</v>
      </c>
      <c r="D7" s="141" t="s">
        <v>59</v>
      </c>
      <c r="E7" s="387" t="s">
        <v>59</v>
      </c>
      <c r="F7" s="387">
        <v>2344</v>
      </c>
      <c r="G7" s="387">
        <v>187</v>
      </c>
    </row>
    <row r="8" spans="1:9">
      <c r="A8" s="388" t="s">
        <v>710</v>
      </c>
      <c r="B8" s="141">
        <v>1910</v>
      </c>
      <c r="C8" s="141">
        <v>153</v>
      </c>
      <c r="D8" s="141" t="s">
        <v>59</v>
      </c>
      <c r="E8" s="387" t="s">
        <v>59</v>
      </c>
      <c r="F8" s="141">
        <v>1910</v>
      </c>
      <c r="G8" s="141">
        <v>153</v>
      </c>
    </row>
    <row r="9" spans="1:9">
      <c r="A9" s="388" t="s">
        <v>397</v>
      </c>
      <c r="B9" s="141">
        <v>220</v>
      </c>
      <c r="C9" s="141">
        <v>18</v>
      </c>
      <c r="D9" s="141" t="s">
        <v>59</v>
      </c>
      <c r="E9" s="387" t="s">
        <v>59</v>
      </c>
      <c r="F9" s="141">
        <v>220</v>
      </c>
      <c r="G9" s="141">
        <v>18</v>
      </c>
      <c r="I9" s="177"/>
    </row>
    <row r="10" spans="1:9">
      <c r="A10" s="388" t="s">
        <v>715</v>
      </c>
      <c r="B10" s="141">
        <v>1149</v>
      </c>
      <c r="C10" s="141">
        <v>92</v>
      </c>
      <c r="D10" s="141" t="s">
        <v>59</v>
      </c>
      <c r="E10" s="387" t="s">
        <v>59</v>
      </c>
      <c r="F10" s="141">
        <v>1149</v>
      </c>
      <c r="G10" s="141">
        <v>92</v>
      </c>
    </row>
    <row r="11" spans="1:9">
      <c r="A11" s="388" t="s">
        <v>396</v>
      </c>
      <c r="B11" s="141">
        <v>171</v>
      </c>
      <c r="C11" s="141">
        <v>14</v>
      </c>
      <c r="D11" s="141" t="s">
        <v>59</v>
      </c>
      <c r="E11" s="387" t="s">
        <v>59</v>
      </c>
      <c r="F11" s="141">
        <v>171</v>
      </c>
      <c r="G11" s="141">
        <v>14</v>
      </c>
    </row>
    <row r="12" spans="1:9">
      <c r="A12" s="388" t="s">
        <v>636</v>
      </c>
      <c r="B12" s="141">
        <v>143</v>
      </c>
      <c r="C12" s="141">
        <v>11</v>
      </c>
      <c r="D12" s="141" t="s">
        <v>59</v>
      </c>
      <c r="E12" s="387" t="s">
        <v>59</v>
      </c>
      <c r="F12" s="141">
        <v>143</v>
      </c>
      <c r="G12" s="141">
        <v>11</v>
      </c>
    </row>
    <row r="13" spans="1:9">
      <c r="A13" s="388" t="s">
        <v>327</v>
      </c>
      <c r="B13" s="141">
        <v>-1250</v>
      </c>
      <c r="C13" s="141">
        <v>-100</v>
      </c>
      <c r="D13" s="141" t="s">
        <v>59</v>
      </c>
      <c r="E13" s="387" t="s">
        <v>59</v>
      </c>
      <c r="F13" s="141">
        <v>-1250</v>
      </c>
      <c r="G13" s="141">
        <v>-100</v>
      </c>
    </row>
    <row r="14" spans="1:9" s="389" customFormat="1">
      <c r="A14" s="391" t="s">
        <v>716</v>
      </c>
      <c r="B14" s="387">
        <v>2820</v>
      </c>
      <c r="C14" s="387">
        <v>226</v>
      </c>
      <c r="D14" s="141" t="s">
        <v>59</v>
      </c>
      <c r="E14" s="387" t="s">
        <v>59</v>
      </c>
      <c r="F14" s="387">
        <v>2820</v>
      </c>
      <c r="G14" s="387">
        <v>226</v>
      </c>
    </row>
    <row r="15" spans="1:9">
      <c r="A15" s="388" t="s">
        <v>710</v>
      </c>
      <c r="B15" s="141">
        <v>2730</v>
      </c>
      <c r="C15" s="141">
        <v>218</v>
      </c>
      <c r="D15" s="141" t="s">
        <v>59</v>
      </c>
      <c r="E15" s="387" t="s">
        <v>59</v>
      </c>
      <c r="F15" s="141">
        <v>2730</v>
      </c>
      <c r="G15" s="141">
        <v>218</v>
      </c>
    </row>
    <row r="16" spans="1:9">
      <c r="A16" s="388" t="s">
        <v>397</v>
      </c>
      <c r="B16" s="141">
        <v>655</v>
      </c>
      <c r="C16" s="141">
        <v>52</v>
      </c>
      <c r="D16" s="141" t="s">
        <v>59</v>
      </c>
      <c r="E16" s="387" t="s">
        <v>59</v>
      </c>
      <c r="F16" s="141">
        <v>655</v>
      </c>
      <c r="G16" s="141">
        <v>52</v>
      </c>
    </row>
    <row r="17" spans="1:7">
      <c r="A17" s="388" t="s">
        <v>715</v>
      </c>
      <c r="B17" s="141">
        <v>1324</v>
      </c>
      <c r="C17" s="141">
        <v>106</v>
      </c>
      <c r="D17" s="141" t="s">
        <v>59</v>
      </c>
      <c r="E17" s="387" t="s">
        <v>59</v>
      </c>
      <c r="F17" s="141">
        <v>1324</v>
      </c>
      <c r="G17" s="141">
        <v>106</v>
      </c>
    </row>
    <row r="18" spans="1:7">
      <c r="A18" s="388" t="s">
        <v>396</v>
      </c>
      <c r="B18" s="141">
        <v>331</v>
      </c>
      <c r="C18" s="141">
        <v>26</v>
      </c>
      <c r="D18" s="141" t="s">
        <v>59</v>
      </c>
      <c r="E18" s="387" t="s">
        <v>59</v>
      </c>
      <c r="F18" s="141">
        <v>331</v>
      </c>
      <c r="G18" s="141">
        <v>26</v>
      </c>
    </row>
    <row r="19" spans="1:7">
      <c r="A19" s="388" t="s">
        <v>636</v>
      </c>
      <c r="B19" s="141">
        <v>230</v>
      </c>
      <c r="C19" s="141">
        <v>18</v>
      </c>
      <c r="D19" s="141" t="s">
        <v>59</v>
      </c>
      <c r="E19" s="387" t="s">
        <v>59</v>
      </c>
      <c r="F19" s="141">
        <v>230</v>
      </c>
      <c r="G19" s="141">
        <v>18</v>
      </c>
    </row>
    <row r="20" spans="1:7">
      <c r="A20" s="388" t="s">
        <v>327</v>
      </c>
      <c r="B20" s="141">
        <v>-2450</v>
      </c>
      <c r="C20" s="141">
        <v>-196</v>
      </c>
      <c r="D20" s="141" t="s">
        <v>59</v>
      </c>
      <c r="E20" s="387" t="s">
        <v>59</v>
      </c>
      <c r="F20" s="141">
        <v>-2450</v>
      </c>
      <c r="G20" s="141">
        <v>-196</v>
      </c>
    </row>
    <row r="21" spans="1:7" s="389" customFormat="1">
      <c r="A21" s="391" t="s">
        <v>714</v>
      </c>
      <c r="B21" s="387">
        <v>607</v>
      </c>
      <c r="C21" s="387">
        <v>49</v>
      </c>
      <c r="D21" s="387" t="s">
        <v>59</v>
      </c>
      <c r="E21" s="387" t="s">
        <v>59</v>
      </c>
      <c r="F21" s="387">
        <v>607</v>
      </c>
      <c r="G21" s="387">
        <v>49</v>
      </c>
    </row>
    <row r="22" spans="1:7" s="389" customFormat="1">
      <c r="A22" s="391" t="s">
        <v>713</v>
      </c>
      <c r="B22" s="387">
        <v>1065</v>
      </c>
      <c r="C22" s="387">
        <v>85</v>
      </c>
      <c r="D22" s="387" t="s">
        <v>59</v>
      </c>
      <c r="E22" s="387" t="s">
        <v>59</v>
      </c>
      <c r="F22" s="387">
        <v>1065</v>
      </c>
      <c r="G22" s="387">
        <v>85</v>
      </c>
    </row>
    <row r="23" spans="1:7" s="389" customFormat="1">
      <c r="A23" s="390" t="s">
        <v>797</v>
      </c>
      <c r="B23" s="387">
        <v>6</v>
      </c>
      <c r="C23" s="387">
        <v>0</v>
      </c>
      <c r="D23" s="387" t="s">
        <v>59</v>
      </c>
      <c r="E23" s="387" t="s">
        <v>59</v>
      </c>
      <c r="F23" s="387">
        <v>6</v>
      </c>
      <c r="G23" s="387">
        <v>0</v>
      </c>
    </row>
    <row r="24" spans="1:7" s="389" customFormat="1">
      <c r="A24" s="390" t="s">
        <v>711</v>
      </c>
      <c r="B24" s="387">
        <v>653</v>
      </c>
      <c r="C24" s="387">
        <v>52</v>
      </c>
      <c r="D24" s="387">
        <v>2102</v>
      </c>
      <c r="E24" s="387">
        <v>168</v>
      </c>
      <c r="F24" s="387">
        <v>2755</v>
      </c>
      <c r="G24" s="387">
        <v>220</v>
      </c>
    </row>
    <row r="25" spans="1:7">
      <c r="A25" s="388" t="s">
        <v>710</v>
      </c>
      <c r="B25" s="141">
        <v>354</v>
      </c>
      <c r="C25" s="141">
        <v>28</v>
      </c>
      <c r="D25" s="141" t="s">
        <v>59</v>
      </c>
      <c r="E25" s="387" t="s">
        <v>59</v>
      </c>
      <c r="F25" s="141">
        <v>354</v>
      </c>
      <c r="G25" s="141">
        <v>28</v>
      </c>
    </row>
    <row r="26" spans="1:7">
      <c r="A26" s="388" t="s">
        <v>397</v>
      </c>
      <c r="B26" s="141">
        <v>253</v>
      </c>
      <c r="C26" s="141">
        <v>20</v>
      </c>
      <c r="D26" s="141" t="s">
        <v>59</v>
      </c>
      <c r="E26" s="387" t="s">
        <v>59</v>
      </c>
      <c r="F26" s="141">
        <v>253</v>
      </c>
      <c r="G26" s="141">
        <v>20</v>
      </c>
    </row>
    <row r="27" spans="1:7">
      <c r="A27" s="388" t="s">
        <v>709</v>
      </c>
      <c r="B27" s="141">
        <v>46</v>
      </c>
      <c r="C27" s="141">
        <v>4</v>
      </c>
      <c r="D27" s="141" t="s">
        <v>59</v>
      </c>
      <c r="E27" s="387" t="s">
        <v>59</v>
      </c>
      <c r="F27" s="141">
        <v>46</v>
      </c>
      <c r="G27" s="141">
        <v>4</v>
      </c>
    </row>
    <row r="28" spans="1:7">
      <c r="A28" s="388" t="s">
        <v>396</v>
      </c>
      <c r="B28" s="141">
        <v>0</v>
      </c>
      <c r="C28" s="141">
        <v>0</v>
      </c>
      <c r="D28" s="141">
        <v>2102</v>
      </c>
      <c r="E28" s="387">
        <v>168</v>
      </c>
      <c r="F28" s="141">
        <v>2102</v>
      </c>
      <c r="G28" s="141">
        <v>168</v>
      </c>
    </row>
    <row r="29" spans="1:7">
      <c r="A29" s="1604" t="s">
        <v>964</v>
      </c>
      <c r="B29" s="1603">
        <v>7494</v>
      </c>
      <c r="C29" s="1603">
        <v>600</v>
      </c>
      <c r="D29" s="1603">
        <v>2102</v>
      </c>
      <c r="E29" s="1603">
        <v>168</v>
      </c>
      <c r="F29" s="1603">
        <v>9597</v>
      </c>
      <c r="G29" s="1603">
        <v>768</v>
      </c>
    </row>
    <row r="30" spans="1:7">
      <c r="A30" s="85" t="s">
        <v>708</v>
      </c>
      <c r="B30" s="81"/>
      <c r="C30" s="81"/>
      <c r="D30" s="81"/>
      <c r="E30" s="81"/>
      <c r="F30" s="81"/>
      <c r="G30" s="81"/>
    </row>
    <row r="31" spans="1:7">
      <c r="A31" s="123" t="s">
        <v>1037</v>
      </c>
      <c r="B31" s="123"/>
      <c r="C31" s="123"/>
      <c r="D31" s="123"/>
      <c r="E31" s="123"/>
      <c r="F31" s="123"/>
      <c r="G31" s="123"/>
    </row>
    <row r="32" spans="1:7">
      <c r="A32" s="1595"/>
      <c r="B32" s="1595"/>
      <c r="C32" s="1595"/>
      <c r="D32" s="1595"/>
      <c r="E32" s="1595"/>
      <c r="F32" s="1595"/>
      <c r="G32" s="1595"/>
    </row>
  </sheetData>
  <mergeCells count="9">
    <mergeCell ref="B3:C4"/>
    <mergeCell ref="D3:E4"/>
    <mergeCell ref="F3:G4"/>
    <mergeCell ref="B5:B6"/>
    <mergeCell ref="C5:C6"/>
    <mergeCell ref="D5:D6"/>
    <mergeCell ref="E5:E6"/>
    <mergeCell ref="F5:F6"/>
    <mergeCell ref="G5:G6"/>
  </mergeCells>
  <pageMargins left="0.7" right="0.7" top="0.75" bottom="0.75" header="0.3" footer="0.3"/>
  <pageSetup paperSize="9" scale="75" orientation="portrait" r:id="rId1"/>
  <customProperties>
    <customPr name="_pios_id" r:id="rId2"/>
  </customPropertie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F5187-15AC-4331-8EDC-CF974B1A4071}">
  <dimension ref="A1:S74"/>
  <sheetViews>
    <sheetView showGridLines="0" showZeros="0" view="pageBreakPreview" topLeftCell="A49" zoomScaleNormal="100" zoomScaleSheetLayoutView="100" workbookViewId="0">
      <selection activeCell="F63" sqref="F63"/>
    </sheetView>
  </sheetViews>
  <sheetFormatPr defaultRowHeight="14.4"/>
  <cols>
    <col min="1" max="1" width="40.33203125" style="1798" customWidth="1"/>
    <col min="2" max="10" width="12.44140625" style="1855" customWidth="1"/>
    <col min="11" max="11" width="11" style="1798" customWidth="1"/>
    <col min="12" max="12" width="8.88671875" style="1798"/>
    <col min="13" max="13" width="8.88671875" style="1798" customWidth="1"/>
    <col min="14" max="14" width="11" style="1798" customWidth="1"/>
    <col min="15" max="16384" width="8.88671875" style="1798"/>
  </cols>
  <sheetData>
    <row r="1" spans="1:19">
      <c r="A1" s="2119" t="s">
        <v>1463</v>
      </c>
      <c r="B1" s="2119"/>
      <c r="C1" s="2119"/>
      <c r="D1" s="1829"/>
      <c r="E1" s="1829"/>
      <c r="F1" s="1829"/>
      <c r="G1" s="1829"/>
      <c r="H1" s="1829"/>
      <c r="I1" s="1829"/>
      <c r="J1" s="1829"/>
      <c r="K1" s="177"/>
    </row>
    <row r="2" spans="1:19" ht="21" thickBot="1">
      <c r="A2" s="345" t="s">
        <v>670</v>
      </c>
      <c r="B2" s="1830"/>
      <c r="C2" s="1831"/>
      <c r="D2" s="1829"/>
      <c r="E2" s="1829"/>
      <c r="F2" s="1829"/>
      <c r="G2" s="1829"/>
      <c r="H2" s="1829"/>
      <c r="I2" s="1829"/>
      <c r="J2" s="1829"/>
    </row>
    <row r="3" spans="1:19" ht="16.8" thickBot="1">
      <c r="A3" s="156" t="s">
        <v>122</v>
      </c>
      <c r="B3" s="1832" t="s">
        <v>1268</v>
      </c>
      <c r="C3" s="1832" t="s">
        <v>1117</v>
      </c>
      <c r="D3" s="1832" t="s">
        <v>1027</v>
      </c>
      <c r="E3" s="1832" t="s">
        <v>940</v>
      </c>
      <c r="F3" s="1833" t="s">
        <v>729</v>
      </c>
      <c r="G3" s="1833" t="s">
        <v>703</v>
      </c>
      <c r="H3" s="1833" t="s">
        <v>643</v>
      </c>
      <c r="I3" s="1833" t="s">
        <v>617</v>
      </c>
      <c r="J3" s="1833" t="s">
        <v>596</v>
      </c>
      <c r="L3" s="1828"/>
    </row>
    <row r="4" spans="1:19">
      <c r="A4" s="153" t="s">
        <v>425</v>
      </c>
      <c r="B4" s="1834"/>
      <c r="C4" s="1834"/>
      <c r="D4" s="1835"/>
      <c r="E4" s="1835"/>
      <c r="F4" s="1835"/>
      <c r="G4" s="1835"/>
      <c r="H4" s="1835"/>
      <c r="I4" s="1835"/>
      <c r="J4" s="1835"/>
    </row>
    <row r="5" spans="1:19">
      <c r="A5" s="150" t="s">
        <v>424</v>
      </c>
      <c r="B5" s="1836">
        <v>28064</v>
      </c>
      <c r="C5" s="1836">
        <v>28080</v>
      </c>
      <c r="D5" s="1837">
        <v>28398</v>
      </c>
      <c r="E5" s="1838">
        <v>28198</v>
      </c>
      <c r="F5" s="1837">
        <v>28378</v>
      </c>
      <c r="G5" s="1837">
        <v>28471</v>
      </c>
      <c r="H5" s="1837">
        <v>28523</v>
      </c>
      <c r="I5" s="1837">
        <v>28706</v>
      </c>
      <c r="J5" s="1837">
        <v>28728</v>
      </c>
      <c r="K5" s="1819"/>
      <c r="L5" s="1819"/>
      <c r="M5" s="1819"/>
      <c r="N5" s="1819"/>
      <c r="O5" s="1819"/>
      <c r="P5" s="1819"/>
      <c r="Q5" s="1819"/>
      <c r="R5" s="1819"/>
      <c r="S5" s="1819"/>
    </row>
    <row r="6" spans="1:19">
      <c r="A6" s="150" t="s">
        <v>1462</v>
      </c>
      <c r="B6" s="1836">
        <v>891</v>
      </c>
      <c r="C6" s="1836">
        <v>698</v>
      </c>
      <c r="D6" s="1837">
        <v>1658</v>
      </c>
      <c r="E6" s="1837">
        <v>988</v>
      </c>
      <c r="F6" s="1837">
        <v>1381</v>
      </c>
      <c r="G6" s="1837">
        <v>748</v>
      </c>
      <c r="H6" s="1837">
        <v>2782</v>
      </c>
      <c r="I6" s="1837">
        <v>2412</v>
      </c>
      <c r="J6" s="1837">
        <v>1601</v>
      </c>
      <c r="K6" s="1827"/>
      <c r="L6" s="1819"/>
      <c r="M6" s="1819"/>
      <c r="N6" s="1819"/>
      <c r="O6" s="1819"/>
      <c r="P6" s="1819"/>
      <c r="Q6" s="1819"/>
      <c r="R6" s="1819"/>
      <c r="S6" s="1819"/>
    </row>
    <row r="7" spans="1:19">
      <c r="A7" s="147" t="s">
        <v>423</v>
      </c>
      <c r="B7" s="1839">
        <v>-492</v>
      </c>
      <c r="C7" s="1839">
        <v>-322</v>
      </c>
      <c r="D7" s="1840">
        <v>-1616</v>
      </c>
      <c r="E7" s="1840">
        <v>-1212</v>
      </c>
      <c r="F7" s="1840">
        <v>-1414</v>
      </c>
      <c r="G7" s="1840">
        <v>-707</v>
      </c>
      <c r="H7" s="1840">
        <v>-2788</v>
      </c>
      <c r="I7" s="1840">
        <v>-2091</v>
      </c>
      <c r="J7" s="1840">
        <v>-1394</v>
      </c>
      <c r="K7" s="1819"/>
      <c r="L7" s="1819"/>
      <c r="M7" s="1819"/>
      <c r="N7" s="1819"/>
      <c r="O7" s="1819"/>
      <c r="P7" s="1819"/>
      <c r="Q7" s="1819"/>
      <c r="R7" s="1819"/>
      <c r="S7" s="1819"/>
    </row>
    <row r="8" spans="1:19">
      <c r="A8" s="150" t="s">
        <v>422</v>
      </c>
      <c r="B8" s="1841">
        <v>28463</v>
      </c>
      <c r="C8" s="1841">
        <v>28456</v>
      </c>
      <c r="D8" s="1842">
        <v>28441</v>
      </c>
      <c r="E8" s="1842">
        <v>27974</v>
      </c>
      <c r="F8" s="1842">
        <v>28345</v>
      </c>
      <c r="G8" s="1842">
        <v>28512</v>
      </c>
      <c r="H8" s="1842">
        <v>28517</v>
      </c>
      <c r="I8" s="1842">
        <v>29027</v>
      </c>
      <c r="J8" s="1842">
        <v>28935</v>
      </c>
      <c r="K8" s="1819"/>
      <c r="L8" s="1819"/>
      <c r="M8" s="1819"/>
      <c r="N8" s="1819"/>
      <c r="O8" s="1819"/>
      <c r="P8" s="1819"/>
      <c r="Q8" s="1819"/>
      <c r="R8" s="1819"/>
      <c r="S8" s="1819"/>
    </row>
    <row r="9" spans="1:19">
      <c r="A9" s="150" t="s">
        <v>421</v>
      </c>
      <c r="B9" s="1841">
        <v>-240</v>
      </c>
      <c r="C9" s="1841">
        <v>-143</v>
      </c>
      <c r="D9" s="1842">
        <v>-136</v>
      </c>
      <c r="E9" s="1842">
        <v>0</v>
      </c>
      <c r="F9" s="1842">
        <v>0</v>
      </c>
      <c r="G9" s="1842">
        <v>0</v>
      </c>
      <c r="H9" s="1842">
        <v>0</v>
      </c>
      <c r="I9" s="1842">
        <v>0</v>
      </c>
      <c r="J9" s="1842">
        <v>-61</v>
      </c>
      <c r="K9" s="1827"/>
      <c r="L9" s="1819"/>
      <c r="M9" s="1819"/>
      <c r="N9" s="1819"/>
      <c r="O9" s="1819"/>
      <c r="P9" s="1819"/>
      <c r="Q9" s="1819"/>
      <c r="R9" s="1819"/>
      <c r="S9" s="1819"/>
    </row>
    <row r="10" spans="1:19">
      <c r="A10" s="1821" t="s">
        <v>420</v>
      </c>
      <c r="B10" s="1841">
        <v>-3401</v>
      </c>
      <c r="C10" s="1841">
        <v>-3286</v>
      </c>
      <c r="D10" s="1842">
        <v>-3451</v>
      </c>
      <c r="E10" s="1842">
        <v>-3366</v>
      </c>
      <c r="F10" s="1842">
        <v>-4170</v>
      </c>
      <c r="G10" s="1842">
        <v>-4167</v>
      </c>
      <c r="H10" s="1842">
        <v>-3885</v>
      </c>
      <c r="I10" s="1842">
        <v>-3997</v>
      </c>
      <c r="J10" s="1842">
        <v>-3915</v>
      </c>
      <c r="K10" s="1819"/>
      <c r="L10" s="1819"/>
      <c r="M10" s="1819"/>
      <c r="N10" s="1819"/>
      <c r="O10" s="1819"/>
      <c r="P10" s="1819"/>
      <c r="Q10" s="1819"/>
      <c r="R10" s="1819"/>
      <c r="S10" s="1819"/>
    </row>
    <row r="11" spans="1:19">
      <c r="A11" s="1821" t="s">
        <v>419</v>
      </c>
      <c r="B11" s="1841">
        <v>0</v>
      </c>
      <c r="C11" s="1841">
        <v>-96</v>
      </c>
      <c r="D11" s="1842">
        <v>0</v>
      </c>
      <c r="E11" s="1842">
        <v>0</v>
      </c>
      <c r="F11" s="1842">
        <v>-90</v>
      </c>
      <c r="G11" s="1842">
        <v>-96</v>
      </c>
      <c r="H11" s="1842">
        <v>-76</v>
      </c>
      <c r="I11" s="1842">
        <v>-12</v>
      </c>
      <c r="J11" s="1842">
        <v>-3</v>
      </c>
      <c r="K11" s="1819"/>
      <c r="L11" s="1819"/>
      <c r="M11" s="1819"/>
      <c r="N11" s="1819"/>
      <c r="O11" s="1819"/>
      <c r="P11" s="1819"/>
      <c r="Q11" s="1819"/>
      <c r="R11" s="1819"/>
      <c r="S11" s="1819"/>
    </row>
    <row r="12" spans="1:19">
      <c r="A12" s="1821" t="s">
        <v>410</v>
      </c>
      <c r="B12" s="1841">
        <v>-71</v>
      </c>
      <c r="C12" s="1841">
        <v>-131</v>
      </c>
      <c r="D12" s="1842">
        <v>-130</v>
      </c>
      <c r="E12" s="1842">
        <v>-117</v>
      </c>
      <c r="F12" s="1842">
        <v>-137</v>
      </c>
      <c r="G12" s="1842">
        <v>-148</v>
      </c>
      <c r="H12" s="1842">
        <v>-116</v>
      </c>
      <c r="I12" s="1842">
        <v>-191</v>
      </c>
      <c r="J12" s="1842">
        <v>-164</v>
      </c>
      <c r="K12" s="1819"/>
      <c r="L12" s="1819"/>
      <c r="M12" s="1819"/>
      <c r="N12" s="1819"/>
      <c r="O12" s="1819"/>
      <c r="P12" s="1819"/>
      <c r="Q12" s="1819"/>
      <c r="R12" s="1819"/>
      <c r="S12" s="1819"/>
    </row>
    <row r="13" spans="1:19">
      <c r="A13" s="1821" t="s">
        <v>1461</v>
      </c>
      <c r="B13" s="1841">
        <v>-290</v>
      </c>
      <c r="C13" s="1841">
        <v>-475</v>
      </c>
      <c r="D13" s="1842">
        <v>-303</v>
      </c>
      <c r="E13" s="1842">
        <v>-384</v>
      </c>
      <c r="F13" s="1842">
        <v>-307</v>
      </c>
      <c r="G13" s="1842">
        <v>-275</v>
      </c>
      <c r="H13" s="1842">
        <v>-305</v>
      </c>
      <c r="I13" s="1842">
        <v>-346</v>
      </c>
      <c r="J13" s="1842">
        <v>-331</v>
      </c>
      <c r="K13" s="1819"/>
      <c r="L13" s="1819"/>
      <c r="M13" s="1819"/>
      <c r="N13" s="1819"/>
      <c r="O13" s="1819"/>
      <c r="P13" s="1819"/>
      <c r="Q13" s="1819"/>
      <c r="R13" s="1819"/>
      <c r="S13" s="1819"/>
    </row>
    <row r="14" spans="1:19">
      <c r="A14" s="1826" t="s">
        <v>418</v>
      </c>
      <c r="B14" s="1843">
        <v>-4002</v>
      </c>
      <c r="C14" s="1843">
        <v>-4131</v>
      </c>
      <c r="D14" s="1844">
        <v>-4020</v>
      </c>
      <c r="E14" s="1844">
        <v>-3867</v>
      </c>
      <c r="F14" s="1844">
        <v>-4703</v>
      </c>
      <c r="G14" s="1844">
        <v>-4686</v>
      </c>
      <c r="H14" s="1844">
        <v>-4383</v>
      </c>
      <c r="I14" s="1844">
        <v>-4545</v>
      </c>
      <c r="J14" s="1844">
        <v>-4474</v>
      </c>
      <c r="K14" s="1819"/>
      <c r="L14" s="1819"/>
      <c r="M14" s="1819"/>
      <c r="N14" s="1819"/>
      <c r="O14" s="1819"/>
      <c r="P14" s="1819"/>
      <c r="Q14" s="1819"/>
      <c r="R14" s="1819"/>
      <c r="S14" s="1819"/>
    </row>
    <row r="15" spans="1:19">
      <c r="A15" s="1820" t="s">
        <v>417</v>
      </c>
      <c r="B15" s="1845">
        <v>24461</v>
      </c>
      <c r="C15" s="1845">
        <v>24325</v>
      </c>
      <c r="D15" s="1846">
        <v>24421</v>
      </c>
      <c r="E15" s="1846">
        <v>24107</v>
      </c>
      <c r="F15" s="1846">
        <v>23641</v>
      </c>
      <c r="G15" s="1846">
        <v>23826</v>
      </c>
      <c r="H15" s="1846">
        <v>24134</v>
      </c>
      <c r="I15" s="1846">
        <v>24482</v>
      </c>
      <c r="J15" s="1846">
        <v>24462</v>
      </c>
      <c r="K15" s="1819"/>
      <c r="L15" s="1819"/>
      <c r="M15" s="1819"/>
      <c r="N15" s="1819"/>
      <c r="O15" s="1819"/>
      <c r="P15" s="1819"/>
      <c r="Q15" s="1819"/>
      <c r="R15" s="1819"/>
      <c r="S15" s="1819"/>
    </row>
    <row r="16" spans="1:19">
      <c r="A16" s="1825" t="s">
        <v>416</v>
      </c>
      <c r="B16" s="1847">
        <v>2787</v>
      </c>
      <c r="C16" s="1847">
        <v>2833</v>
      </c>
      <c r="D16" s="1847">
        <v>3117</v>
      </c>
      <c r="E16" s="1847">
        <v>3181</v>
      </c>
      <c r="F16" s="1847">
        <v>3957</v>
      </c>
      <c r="G16" s="1847">
        <v>4002</v>
      </c>
      <c r="H16" s="1847">
        <v>2860</v>
      </c>
      <c r="I16" s="1847">
        <v>2858</v>
      </c>
      <c r="J16" s="1847">
        <v>2836</v>
      </c>
      <c r="K16" s="1819"/>
      <c r="L16" s="1819"/>
      <c r="M16" s="1819"/>
      <c r="N16" s="1819"/>
      <c r="O16" s="1819"/>
      <c r="P16" s="1819"/>
      <c r="Q16" s="1819"/>
      <c r="R16" s="1819"/>
      <c r="S16" s="1819"/>
    </row>
    <row r="17" spans="1:19">
      <c r="A17" s="1824" t="s">
        <v>415</v>
      </c>
      <c r="B17" s="1841">
        <v>-24</v>
      </c>
      <c r="C17" s="1841">
        <v>-23</v>
      </c>
      <c r="D17" s="1842">
        <v>-20</v>
      </c>
      <c r="E17" s="1842">
        <v>-27</v>
      </c>
      <c r="F17" s="1842">
        <v>-8</v>
      </c>
      <c r="G17" s="1842">
        <v>-12</v>
      </c>
      <c r="H17" s="1842">
        <v>-11</v>
      </c>
      <c r="I17" s="1842">
        <v>-22</v>
      </c>
      <c r="J17" s="1842">
        <v>-17</v>
      </c>
      <c r="K17" s="1819"/>
      <c r="L17" s="1819"/>
      <c r="M17" s="1819"/>
      <c r="N17" s="1819"/>
      <c r="O17" s="1819"/>
      <c r="P17" s="1819"/>
      <c r="Q17" s="1819"/>
      <c r="R17" s="1819"/>
      <c r="S17" s="1819"/>
    </row>
    <row r="18" spans="1:19">
      <c r="A18" s="1823" t="s">
        <v>414</v>
      </c>
      <c r="B18" s="1843">
        <v>2763</v>
      </c>
      <c r="C18" s="1843">
        <v>2810</v>
      </c>
      <c r="D18" s="1844">
        <v>3097</v>
      </c>
      <c r="E18" s="1844">
        <v>3154</v>
      </c>
      <c r="F18" s="1844">
        <v>3948</v>
      </c>
      <c r="G18" s="1844">
        <v>3991</v>
      </c>
      <c r="H18" s="1844">
        <v>2849</v>
      </c>
      <c r="I18" s="1844">
        <v>2836</v>
      </c>
      <c r="J18" s="1844">
        <v>2819</v>
      </c>
      <c r="K18" s="1819"/>
      <c r="L18" s="1819"/>
      <c r="M18" s="1819"/>
      <c r="N18" s="1819"/>
      <c r="O18" s="1819"/>
      <c r="P18" s="1819"/>
      <c r="Q18" s="1819"/>
      <c r="R18" s="1819"/>
      <c r="S18" s="1819"/>
    </row>
    <row r="19" spans="1:19">
      <c r="A19" s="1820" t="s">
        <v>413</v>
      </c>
      <c r="B19" s="1845">
        <v>27224</v>
      </c>
      <c r="C19" s="1845">
        <v>27135</v>
      </c>
      <c r="D19" s="1846">
        <v>27518</v>
      </c>
      <c r="E19" s="1846">
        <v>27261</v>
      </c>
      <c r="F19" s="1846">
        <v>27590</v>
      </c>
      <c r="G19" s="1846">
        <v>27817</v>
      </c>
      <c r="H19" s="1846">
        <v>26984</v>
      </c>
      <c r="I19" s="1846">
        <v>27318</v>
      </c>
      <c r="J19" s="1846">
        <v>27281</v>
      </c>
      <c r="K19" s="1819"/>
      <c r="L19" s="1819"/>
      <c r="M19" s="1819"/>
      <c r="N19" s="1819"/>
      <c r="O19" s="1819"/>
      <c r="P19" s="1819"/>
      <c r="Q19" s="1819"/>
      <c r="R19" s="1819"/>
      <c r="S19" s="1819"/>
    </row>
    <row r="20" spans="1:19">
      <c r="A20" s="1822" t="s">
        <v>412</v>
      </c>
      <c r="B20" s="1845">
        <v>4240</v>
      </c>
      <c r="C20" s="1845">
        <v>4382</v>
      </c>
      <c r="D20" s="1846">
        <v>4559</v>
      </c>
      <c r="E20" s="1846">
        <v>4789</v>
      </c>
      <c r="F20" s="1846">
        <v>4906</v>
      </c>
      <c r="G20" s="1846">
        <v>4801</v>
      </c>
      <c r="H20" s="1846">
        <v>4960</v>
      </c>
      <c r="I20" s="1846">
        <v>5268</v>
      </c>
      <c r="J20" s="1846">
        <v>4810</v>
      </c>
      <c r="K20" s="1819"/>
      <c r="L20" s="1819"/>
      <c r="M20" s="1819"/>
      <c r="N20" s="1819"/>
      <c r="O20" s="1819"/>
      <c r="P20" s="1819"/>
      <c r="Q20" s="1819"/>
      <c r="R20" s="1819"/>
      <c r="S20" s="1819"/>
    </row>
    <row r="21" spans="1:19">
      <c r="A21" s="1821" t="s">
        <v>411</v>
      </c>
      <c r="B21" s="1841">
        <v>626</v>
      </c>
      <c r="C21" s="1841">
        <v>294</v>
      </c>
      <c r="D21" s="1842">
        <v>220</v>
      </c>
      <c r="E21" s="1842">
        <v>216</v>
      </c>
      <c r="F21" s="1842">
        <v>180</v>
      </c>
      <c r="G21" s="1842">
        <v>185</v>
      </c>
      <c r="H21" s="1842">
        <v>135</v>
      </c>
      <c r="I21" s="1842">
        <v>193</v>
      </c>
      <c r="J21" s="1842">
        <v>150</v>
      </c>
      <c r="K21" s="1819"/>
      <c r="L21" s="1819"/>
      <c r="M21" s="1819"/>
      <c r="N21" s="1819"/>
      <c r="O21" s="1819"/>
      <c r="P21" s="1819"/>
      <c r="Q21" s="1819"/>
      <c r="R21" s="1819"/>
      <c r="S21" s="1819"/>
    </row>
    <row r="22" spans="1:19">
      <c r="A22" s="1821" t="s">
        <v>346</v>
      </c>
      <c r="B22" s="1841">
        <v>-1000</v>
      </c>
      <c r="C22" s="1841">
        <v>-1000</v>
      </c>
      <c r="D22" s="1842">
        <v>-1000</v>
      </c>
      <c r="E22" s="1842">
        <v>-1000</v>
      </c>
      <c r="F22" s="1842">
        <v>-1000</v>
      </c>
      <c r="G22" s="1842">
        <v>-1000</v>
      </c>
      <c r="H22" s="1842">
        <v>-1000</v>
      </c>
      <c r="I22" s="1842">
        <v>-1000</v>
      </c>
      <c r="J22" s="1842">
        <v>-1000</v>
      </c>
      <c r="K22" s="1819"/>
      <c r="L22" s="1819"/>
      <c r="M22" s="1819"/>
      <c r="N22" s="1819"/>
      <c r="O22" s="1819"/>
      <c r="P22" s="1819"/>
      <c r="Q22" s="1819"/>
      <c r="R22" s="1819"/>
      <c r="S22" s="1819"/>
    </row>
    <row r="23" spans="1:19">
      <c r="A23" s="1821" t="s">
        <v>409</v>
      </c>
      <c r="B23" s="1841">
        <v>-62</v>
      </c>
      <c r="C23" s="1841">
        <v>-62</v>
      </c>
      <c r="D23" s="1842">
        <v>-62</v>
      </c>
      <c r="E23" s="1842">
        <v>-61</v>
      </c>
      <c r="F23" s="1842">
        <v>-63</v>
      </c>
      <c r="G23" s="1842">
        <v>-49</v>
      </c>
      <c r="H23" s="1842">
        <v>-51</v>
      </c>
      <c r="I23" s="1842">
        <v>-48</v>
      </c>
      <c r="J23" s="1842">
        <v>-60</v>
      </c>
      <c r="K23" s="1819"/>
      <c r="L23" s="1819"/>
      <c r="M23" s="1819"/>
      <c r="N23" s="1819"/>
      <c r="O23" s="1819"/>
      <c r="P23" s="1819"/>
      <c r="Q23" s="1819"/>
      <c r="R23" s="1819"/>
      <c r="S23" s="1819"/>
    </row>
    <row r="24" spans="1:19">
      <c r="A24" s="1820" t="s">
        <v>408</v>
      </c>
      <c r="B24" s="1845">
        <v>-436</v>
      </c>
      <c r="C24" s="1845">
        <v>-768</v>
      </c>
      <c r="D24" s="1846">
        <v>-841</v>
      </c>
      <c r="E24" s="1846">
        <v>-845</v>
      </c>
      <c r="F24" s="1846">
        <v>-883</v>
      </c>
      <c r="G24" s="1846">
        <v>-865</v>
      </c>
      <c r="H24" s="1846">
        <v>-916</v>
      </c>
      <c r="I24" s="1846">
        <v>-855</v>
      </c>
      <c r="J24" s="1846">
        <v>-910</v>
      </c>
      <c r="K24" s="1819"/>
      <c r="L24" s="1819"/>
      <c r="M24" s="1819"/>
      <c r="N24" s="1819"/>
      <c r="O24" s="1819"/>
      <c r="P24" s="1819"/>
      <c r="Q24" s="1819"/>
      <c r="R24" s="1819"/>
      <c r="S24" s="1819"/>
    </row>
    <row r="25" spans="1:19">
      <c r="A25" s="1820" t="s">
        <v>347</v>
      </c>
      <c r="B25" s="1845">
        <v>3804</v>
      </c>
      <c r="C25" s="1845">
        <v>3614</v>
      </c>
      <c r="D25" s="1846">
        <v>3717</v>
      </c>
      <c r="E25" s="1846">
        <v>3944</v>
      </c>
      <c r="F25" s="1846">
        <v>4023</v>
      </c>
      <c r="G25" s="1846">
        <v>3936</v>
      </c>
      <c r="H25" s="1846">
        <v>4045</v>
      </c>
      <c r="I25" s="1846">
        <v>4413</v>
      </c>
      <c r="J25" s="1846">
        <v>3900</v>
      </c>
      <c r="K25" s="1819"/>
      <c r="L25" s="1819"/>
      <c r="M25" s="1819"/>
      <c r="N25" s="1819"/>
      <c r="O25" s="1819"/>
      <c r="P25" s="1819"/>
      <c r="Q25" s="1819"/>
      <c r="R25" s="1819"/>
      <c r="S25" s="1819"/>
    </row>
    <row r="26" spans="1:19">
      <c r="A26" s="1820" t="s">
        <v>721</v>
      </c>
      <c r="B26" s="1845">
        <v>31028</v>
      </c>
      <c r="C26" s="1845">
        <v>30749</v>
      </c>
      <c r="D26" s="1846">
        <v>31236</v>
      </c>
      <c r="E26" s="1846">
        <v>31205</v>
      </c>
      <c r="F26" s="1846">
        <v>31613</v>
      </c>
      <c r="G26" s="1846">
        <v>31753</v>
      </c>
      <c r="H26" s="1846">
        <v>31028</v>
      </c>
      <c r="I26" s="1846">
        <v>31731</v>
      </c>
      <c r="J26" s="1846">
        <v>31181</v>
      </c>
      <c r="K26" s="1819"/>
      <c r="L26" s="1819"/>
      <c r="M26" s="1819"/>
      <c r="N26" s="1819"/>
      <c r="O26" s="1819"/>
      <c r="P26" s="1819"/>
      <c r="Q26" s="1819"/>
      <c r="R26" s="1819"/>
      <c r="S26" s="1819"/>
    </row>
    <row r="27" spans="1:19">
      <c r="A27" s="1607" t="s">
        <v>1460</v>
      </c>
      <c r="B27" s="1848">
        <v>-343</v>
      </c>
      <c r="C27" s="1848">
        <v>-475</v>
      </c>
      <c r="D27" s="1849">
        <v>-303</v>
      </c>
      <c r="E27" s="1849">
        <v>-405</v>
      </c>
      <c r="F27" s="1849">
        <v>-328</v>
      </c>
      <c r="G27" s="1849">
        <v>-289</v>
      </c>
      <c r="H27" s="1849">
        <v>-305</v>
      </c>
      <c r="I27" s="1849">
        <v>-346</v>
      </c>
      <c r="J27" s="1849">
        <v>-331</v>
      </c>
      <c r="K27" s="1819"/>
      <c r="L27" s="1819"/>
      <c r="M27" s="1819"/>
      <c r="N27" s="1819"/>
      <c r="O27" s="1819"/>
      <c r="P27" s="1819"/>
      <c r="Q27" s="1819"/>
      <c r="R27" s="1819"/>
      <c r="S27" s="1819"/>
    </row>
    <row r="28" spans="1:19">
      <c r="A28" s="1606"/>
      <c r="B28" s="1848"/>
      <c r="C28" s="1848"/>
      <c r="D28" s="1849"/>
      <c r="E28" s="1849"/>
      <c r="F28" s="1849"/>
      <c r="G28" s="1849"/>
      <c r="H28" s="1849"/>
      <c r="I28" s="1849"/>
      <c r="J28" s="1849"/>
      <c r="K28" s="1819"/>
      <c r="L28" s="1819"/>
      <c r="M28" s="1819"/>
      <c r="N28" s="1819"/>
      <c r="O28" s="1819"/>
      <c r="P28" s="1819"/>
      <c r="Q28" s="1819"/>
      <c r="R28" s="1819"/>
      <c r="S28" s="1819"/>
    </row>
    <row r="29" spans="1:19" ht="15" thickBot="1">
      <c r="A29" s="1622" t="s">
        <v>1459</v>
      </c>
      <c r="B29" s="1850"/>
      <c r="C29" s="1850"/>
      <c r="D29" s="1851"/>
      <c r="E29" s="1850"/>
      <c r="F29" s="1850"/>
      <c r="G29" s="1850"/>
      <c r="H29" s="1850"/>
      <c r="I29" s="1852"/>
      <c r="J29" s="1850"/>
    </row>
    <row r="30" spans="1:19" ht="15" thickBot="1">
      <c r="A30" s="148" t="s">
        <v>122</v>
      </c>
      <c r="B30" s="1832" t="s">
        <v>1582</v>
      </c>
      <c r="C30" s="1832" t="s">
        <v>1117</v>
      </c>
      <c r="D30" s="1832" t="s">
        <v>1027</v>
      </c>
      <c r="E30" s="1832" t="s">
        <v>940</v>
      </c>
      <c r="F30" s="1833" t="s">
        <v>729</v>
      </c>
      <c r="G30" s="1833" t="s">
        <v>703</v>
      </c>
      <c r="H30" s="1833" t="s">
        <v>643</v>
      </c>
      <c r="I30" s="1833" t="s">
        <v>617</v>
      </c>
      <c r="J30" s="1833" t="s">
        <v>596</v>
      </c>
    </row>
    <row r="31" spans="1:19">
      <c r="A31" s="150" t="s">
        <v>399</v>
      </c>
      <c r="B31" s="1831">
        <v>24385</v>
      </c>
      <c r="C31" s="1831">
        <v>24007</v>
      </c>
      <c r="D31" s="1831">
        <v>24346</v>
      </c>
      <c r="E31" s="1829">
        <v>24311</v>
      </c>
      <c r="F31" s="1829">
        <v>23653</v>
      </c>
      <c r="G31" s="1829">
        <v>23771</v>
      </c>
      <c r="H31" s="1829">
        <v>24147</v>
      </c>
      <c r="I31" s="1829">
        <v>24165</v>
      </c>
      <c r="J31" s="1829">
        <v>24217</v>
      </c>
    </row>
    <row r="32" spans="1:19">
      <c r="A32" s="150" t="s">
        <v>413</v>
      </c>
      <c r="B32" s="1831">
        <v>27148</v>
      </c>
      <c r="C32" s="1831">
        <v>26817</v>
      </c>
      <c r="D32" s="1831">
        <v>27444</v>
      </c>
      <c r="E32" s="1829">
        <v>27466</v>
      </c>
      <c r="F32" s="1829">
        <v>27602</v>
      </c>
      <c r="G32" s="1829">
        <v>27762</v>
      </c>
      <c r="H32" s="1829">
        <v>26997</v>
      </c>
      <c r="I32" s="1829">
        <v>27001</v>
      </c>
      <c r="J32" s="1829">
        <v>27036</v>
      </c>
    </row>
    <row r="33" spans="1:11">
      <c r="A33" s="147" t="s">
        <v>1458</v>
      </c>
      <c r="B33" s="1853">
        <v>30952</v>
      </c>
      <c r="C33" s="1853">
        <v>30431</v>
      </c>
      <c r="D33" s="1853">
        <v>31161</v>
      </c>
      <c r="E33" s="1854">
        <v>31409</v>
      </c>
      <c r="F33" s="1854">
        <v>31625</v>
      </c>
      <c r="G33" s="1854">
        <v>31698</v>
      </c>
      <c r="H33" s="1854">
        <v>31041</v>
      </c>
      <c r="I33" s="1854">
        <v>31413</v>
      </c>
      <c r="J33" s="1854">
        <v>30937</v>
      </c>
    </row>
    <row r="34" spans="1:11">
      <c r="A34" s="1882" t="s">
        <v>1581</v>
      </c>
      <c r="B34" s="1848"/>
      <c r="C34" s="1848"/>
      <c r="D34" s="1849"/>
      <c r="E34" s="1849"/>
      <c r="F34" s="1849"/>
      <c r="G34" s="1849"/>
      <c r="H34" s="1849"/>
      <c r="I34" s="1849"/>
      <c r="J34" s="1849"/>
    </row>
    <row r="35" spans="1:11">
      <c r="A35" s="1818"/>
      <c r="B35" s="1848"/>
      <c r="C35" s="1848"/>
      <c r="D35" s="1849"/>
      <c r="E35" s="1849"/>
      <c r="F35" s="1849"/>
      <c r="G35" s="1849"/>
      <c r="H35" s="1849"/>
      <c r="I35" s="1849"/>
      <c r="J35" s="1849"/>
    </row>
    <row r="36" spans="1:11" ht="16.2" thickBot="1">
      <c r="A36" s="1913" t="s">
        <v>1605</v>
      </c>
    </row>
    <row r="37" spans="1:11" ht="15" thickBot="1">
      <c r="A37" s="148"/>
      <c r="B37" s="1832" t="s">
        <v>1268</v>
      </c>
      <c r="C37" s="1832" t="s">
        <v>1117</v>
      </c>
      <c r="D37" s="1832" t="s">
        <v>1027</v>
      </c>
      <c r="E37" s="1832" t="s">
        <v>940</v>
      </c>
      <c r="F37" s="1833" t="s">
        <v>729</v>
      </c>
      <c r="G37" s="1833" t="s">
        <v>703</v>
      </c>
      <c r="H37" s="1833" t="s">
        <v>643</v>
      </c>
      <c r="I37" s="1833" t="s">
        <v>617</v>
      </c>
      <c r="J37" s="1833" t="s">
        <v>596</v>
      </c>
    </row>
    <row r="38" spans="1:11" s="1916" customFormat="1" ht="28.8" customHeight="1">
      <c r="A38" s="1920" t="s">
        <v>1607</v>
      </c>
      <c r="B38" s="1921" t="s">
        <v>1608</v>
      </c>
      <c r="C38" s="1921" t="s">
        <v>1609</v>
      </c>
      <c r="D38" s="1921" t="s">
        <v>1609</v>
      </c>
      <c r="E38" s="1921" t="s">
        <v>1610</v>
      </c>
      <c r="F38" s="1921" t="s">
        <v>1610</v>
      </c>
      <c r="G38" s="1921" t="s">
        <v>1610</v>
      </c>
      <c r="H38" s="1921" t="s">
        <v>1609</v>
      </c>
      <c r="I38" s="1921" t="s">
        <v>1609</v>
      </c>
      <c r="J38" s="1921" t="s">
        <v>1609</v>
      </c>
    </row>
    <row r="39" spans="1:11" ht="16.2" customHeight="1">
      <c r="A39" s="1914" t="s">
        <v>1606</v>
      </c>
      <c r="B39" s="1856"/>
      <c r="C39" s="1856"/>
      <c r="D39" s="1856"/>
      <c r="E39" s="1856"/>
      <c r="F39" s="1856"/>
      <c r="G39" s="1856"/>
      <c r="H39" s="1856"/>
      <c r="I39" s="1856"/>
      <c r="J39" s="1856"/>
    </row>
    <row r="40" spans="1:11">
      <c r="B40" s="1857"/>
    </row>
    <row r="41" spans="1:11">
      <c r="A41" s="84" t="s">
        <v>1040</v>
      </c>
      <c r="B41" s="1858"/>
      <c r="C41" s="1859"/>
      <c r="D41" s="1859"/>
      <c r="E41" s="1860"/>
      <c r="F41" s="1860"/>
      <c r="G41" s="1859"/>
      <c r="H41" s="1859"/>
      <c r="I41" s="1861"/>
      <c r="J41" s="1862"/>
    </row>
    <row r="42" spans="1:11" ht="12" customHeight="1">
      <c r="A42" s="84"/>
      <c r="B42" s="1858"/>
      <c r="C42" s="1859"/>
      <c r="D42" s="1859"/>
      <c r="E42" s="1860"/>
      <c r="F42" s="1860"/>
      <c r="G42" s="1859"/>
      <c r="H42" s="1859"/>
      <c r="I42" s="1861"/>
      <c r="J42" s="1862"/>
    </row>
    <row r="43" spans="1:11" ht="14.4" customHeight="1">
      <c r="A43" s="81"/>
      <c r="B43" s="2120" t="s">
        <v>395</v>
      </c>
      <c r="D43" s="2122" t="s">
        <v>407</v>
      </c>
      <c r="E43" s="2122"/>
      <c r="F43" s="2122"/>
      <c r="G43" s="2122"/>
      <c r="H43" s="2122"/>
      <c r="I43" s="1861"/>
      <c r="J43" s="1862"/>
    </row>
    <row r="44" spans="1:11" ht="23.4" thickBot="1">
      <c r="A44" s="156" t="s">
        <v>273</v>
      </c>
      <c r="B44" s="2121"/>
      <c r="C44" s="1863" t="s">
        <v>1457</v>
      </c>
      <c r="D44" s="1864" t="s">
        <v>406</v>
      </c>
      <c r="E44" s="1865" t="s">
        <v>405</v>
      </c>
      <c r="F44" s="1865" t="s">
        <v>719</v>
      </c>
      <c r="G44" s="1864" t="s">
        <v>403</v>
      </c>
      <c r="H44" s="1863" t="s">
        <v>966</v>
      </c>
      <c r="I44" s="1864" t="s">
        <v>265</v>
      </c>
      <c r="J44" s="1861"/>
      <c r="K44" s="822"/>
    </row>
    <row r="45" spans="1:11">
      <c r="A45" s="80" t="s">
        <v>399</v>
      </c>
      <c r="B45" s="1866">
        <v>4.5</v>
      </c>
      <c r="C45" s="1866">
        <v>1</v>
      </c>
      <c r="D45" s="1866">
        <v>2.5</v>
      </c>
      <c r="E45" s="1866">
        <v>0.2</v>
      </c>
      <c r="F45" s="1866">
        <v>2</v>
      </c>
      <c r="G45" s="1866">
        <v>0</v>
      </c>
      <c r="H45" s="1866">
        <v>4.7</v>
      </c>
      <c r="I45" s="1866">
        <v>10.199999999999999</v>
      </c>
      <c r="J45" s="1861"/>
      <c r="K45" s="822"/>
    </row>
    <row r="46" spans="1:11">
      <c r="A46" s="80" t="s">
        <v>348</v>
      </c>
      <c r="B46" s="1866">
        <v>6</v>
      </c>
      <c r="C46" s="1866">
        <v>1.3</v>
      </c>
      <c r="D46" s="1866">
        <v>2.5</v>
      </c>
      <c r="E46" s="1866">
        <v>0.2</v>
      </c>
      <c r="F46" s="1866">
        <v>2</v>
      </c>
      <c r="G46" s="1866">
        <v>0</v>
      </c>
      <c r="H46" s="1866">
        <v>4.7</v>
      </c>
      <c r="I46" s="1866">
        <v>12</v>
      </c>
      <c r="J46" s="1861"/>
      <c r="K46" s="822"/>
    </row>
    <row r="47" spans="1:11">
      <c r="A47" s="80" t="s">
        <v>402</v>
      </c>
      <c r="B47" s="1866">
        <v>8</v>
      </c>
      <c r="C47" s="1866">
        <v>1.8</v>
      </c>
      <c r="D47" s="1866">
        <v>2.5</v>
      </c>
      <c r="E47" s="1866">
        <v>0.2</v>
      </c>
      <c r="F47" s="1866">
        <v>2</v>
      </c>
      <c r="G47" s="1866">
        <v>0</v>
      </c>
      <c r="H47" s="1866">
        <v>4.7</v>
      </c>
      <c r="I47" s="1866">
        <v>14.5</v>
      </c>
      <c r="J47" s="1861"/>
      <c r="K47" s="822"/>
    </row>
    <row r="48" spans="1:11">
      <c r="A48" s="1605" t="s">
        <v>122</v>
      </c>
      <c r="B48" s="1867"/>
      <c r="C48" s="1867"/>
      <c r="D48" s="1868"/>
      <c r="E48" s="1868"/>
      <c r="F48" s="1868"/>
      <c r="G48" s="1868"/>
      <c r="H48" s="1868"/>
      <c r="I48" s="1868"/>
      <c r="J48" s="1861"/>
      <c r="K48" s="822"/>
    </row>
    <row r="49" spans="1:11">
      <c r="A49" s="80" t="s">
        <v>399</v>
      </c>
      <c r="B49" s="1869">
        <v>6957</v>
      </c>
      <c r="C49" s="1869">
        <v>1522</v>
      </c>
      <c r="D49" s="1869">
        <v>3865</v>
      </c>
      <c r="E49" s="1869">
        <v>316</v>
      </c>
      <c r="F49" s="1869">
        <v>3092</v>
      </c>
      <c r="G49" s="1869">
        <v>0</v>
      </c>
      <c r="H49" s="1869">
        <v>7273</v>
      </c>
      <c r="I49" s="1869">
        <v>15752</v>
      </c>
      <c r="J49" s="1861"/>
      <c r="K49" s="822"/>
    </row>
    <row r="50" spans="1:11">
      <c r="A50" s="80" t="s">
        <v>348</v>
      </c>
      <c r="B50" s="1869">
        <v>9276</v>
      </c>
      <c r="C50" s="1869">
        <v>2029</v>
      </c>
      <c r="D50" s="1869">
        <v>3865</v>
      </c>
      <c r="E50" s="1869">
        <v>316</v>
      </c>
      <c r="F50" s="1869">
        <v>3092</v>
      </c>
      <c r="G50" s="1869">
        <v>0</v>
      </c>
      <c r="H50" s="1869">
        <v>7273</v>
      </c>
      <c r="I50" s="1869">
        <v>18578</v>
      </c>
      <c r="J50" s="1861"/>
      <c r="K50" s="822"/>
    </row>
    <row r="51" spans="1:11">
      <c r="A51" s="219" t="s">
        <v>402</v>
      </c>
      <c r="B51" s="1870">
        <v>12368</v>
      </c>
      <c r="C51" s="1870">
        <v>2706</v>
      </c>
      <c r="D51" s="1870">
        <v>3865</v>
      </c>
      <c r="E51" s="1870">
        <v>316</v>
      </c>
      <c r="F51" s="1870">
        <v>3092</v>
      </c>
      <c r="G51" s="1870">
        <v>0</v>
      </c>
      <c r="H51" s="1870">
        <v>7273</v>
      </c>
      <c r="I51" s="1870">
        <v>22347</v>
      </c>
      <c r="J51" s="1861"/>
      <c r="K51" s="822"/>
    </row>
    <row r="52" spans="1:11">
      <c r="A52" s="85" t="s">
        <v>798</v>
      </c>
      <c r="B52" s="1841"/>
      <c r="C52" s="1842"/>
      <c r="D52" s="1842"/>
      <c r="E52" s="1842"/>
      <c r="F52" s="1842"/>
      <c r="G52" s="1842"/>
      <c r="H52" s="1842"/>
      <c r="I52" s="1861"/>
      <c r="J52" s="1862"/>
    </row>
    <row r="53" spans="1:11">
      <c r="A53" s="85"/>
      <c r="B53" s="1841"/>
      <c r="C53" s="1842"/>
      <c r="D53" s="1842"/>
      <c r="E53" s="1842"/>
      <c r="F53" s="1842"/>
      <c r="G53" s="1842"/>
      <c r="H53" s="1842"/>
      <c r="I53" s="1861"/>
      <c r="J53" s="1862"/>
    </row>
    <row r="54" spans="1:11">
      <c r="A54" s="1622" t="s">
        <v>401</v>
      </c>
      <c r="B54" s="1871"/>
      <c r="C54" s="1872"/>
      <c r="D54" s="1872"/>
      <c r="E54" s="1873"/>
      <c r="F54" s="1873"/>
      <c r="G54" s="1874"/>
      <c r="H54" s="1874"/>
      <c r="I54" s="1874"/>
      <c r="J54" s="1875"/>
    </row>
    <row r="55" spans="1:11">
      <c r="A55" s="826"/>
      <c r="B55" s="1876"/>
      <c r="C55" s="1859"/>
      <c r="D55" s="1859"/>
      <c r="E55" s="1860"/>
      <c r="F55" s="1860"/>
      <c r="G55" s="1875"/>
      <c r="H55" s="1875"/>
      <c r="I55" s="1877"/>
      <c r="J55" s="1875"/>
    </row>
    <row r="56" spans="1:11" ht="15" thickBot="1">
      <c r="A56" s="156" t="s">
        <v>400</v>
      </c>
      <c r="B56" s="1878" t="str">
        <f>B3</f>
        <v>Q2/20</v>
      </c>
      <c r="C56" s="1878" t="s">
        <v>1117</v>
      </c>
      <c r="D56" s="1878" t="s">
        <v>1027</v>
      </c>
      <c r="E56" s="1878" t="s">
        <v>940</v>
      </c>
      <c r="F56" s="1878" t="s">
        <v>729</v>
      </c>
      <c r="G56" s="1878" t="s">
        <v>703</v>
      </c>
      <c r="H56" s="1878" t="s">
        <v>643</v>
      </c>
      <c r="I56" s="1878" t="s">
        <v>617</v>
      </c>
      <c r="J56" s="1878" t="s">
        <v>596</v>
      </c>
    </row>
    <row r="57" spans="1:11">
      <c r="A57" s="80" t="s">
        <v>572</v>
      </c>
      <c r="B57" s="1879">
        <v>10.3</v>
      </c>
      <c r="C57" s="1879">
        <v>10.5</v>
      </c>
      <c r="D57" s="1879">
        <v>11.8</v>
      </c>
      <c r="E57" s="1879">
        <v>10.9</v>
      </c>
      <c r="F57" s="1879">
        <v>10.3</v>
      </c>
      <c r="G57" s="1879">
        <v>10.1</v>
      </c>
      <c r="H57" s="1879">
        <v>11</v>
      </c>
      <c r="I57" s="1879">
        <v>15.8</v>
      </c>
      <c r="J57" s="1879">
        <v>15.4</v>
      </c>
    </row>
    <row r="58" spans="1:11">
      <c r="A58" s="219" t="s">
        <v>1456</v>
      </c>
      <c r="B58" s="1880">
        <v>10.3</v>
      </c>
      <c r="C58" s="1880">
        <v>10.3</v>
      </c>
      <c r="D58" s="1880">
        <v>11.7</v>
      </c>
      <c r="E58" s="1880">
        <v>11</v>
      </c>
      <c r="F58" s="1880">
        <v>10.3</v>
      </c>
      <c r="G58" s="1880">
        <v>10.1</v>
      </c>
      <c r="H58" s="1880">
        <v>11</v>
      </c>
      <c r="I58" s="1880">
        <v>15.5</v>
      </c>
      <c r="J58" s="1880">
        <v>15.3</v>
      </c>
    </row>
    <row r="59" spans="1:11">
      <c r="A59" s="85"/>
      <c r="B59" s="1842"/>
      <c r="C59" s="1842"/>
      <c r="D59" s="1842"/>
      <c r="E59" s="1842"/>
      <c r="F59" s="1842"/>
      <c r="G59" s="1842"/>
      <c r="H59" s="1842"/>
      <c r="I59" s="1861"/>
      <c r="J59" s="1862"/>
    </row>
    <row r="60" spans="1:11">
      <c r="A60" s="824"/>
      <c r="B60" s="1842"/>
      <c r="C60" s="1842"/>
      <c r="D60" s="1842"/>
      <c r="E60" s="1842"/>
      <c r="F60" s="1842"/>
      <c r="G60" s="1842"/>
      <c r="H60" s="1842"/>
      <c r="I60" s="1861"/>
      <c r="J60" s="1862"/>
    </row>
    <row r="61" spans="1:11">
      <c r="A61" s="815"/>
      <c r="B61" s="1849"/>
      <c r="C61" s="1849"/>
      <c r="D61" s="1849"/>
      <c r="E61" s="1849"/>
      <c r="F61" s="1849"/>
      <c r="G61" s="1849"/>
      <c r="H61" s="1849"/>
      <c r="I61" s="1861"/>
      <c r="J61" s="1862"/>
    </row>
    <row r="62" spans="1:11">
      <c r="A62" s="823"/>
      <c r="B62" s="1849"/>
      <c r="C62" s="1849"/>
      <c r="D62" s="1849"/>
      <c r="E62" s="1849"/>
      <c r="F62" s="1849"/>
      <c r="G62" s="1849"/>
      <c r="H62" s="1849"/>
      <c r="I62" s="1861"/>
      <c r="J62" s="1862"/>
    </row>
    <row r="63" spans="1:11">
      <c r="A63" s="168"/>
      <c r="B63" s="1842"/>
      <c r="C63" s="1842"/>
      <c r="D63" s="1842"/>
      <c r="E63" s="1842"/>
      <c r="F63" s="1842"/>
      <c r="G63" s="1842"/>
      <c r="H63" s="1842"/>
      <c r="I63" s="1861"/>
      <c r="J63" s="1862"/>
    </row>
    <row r="64" spans="1:11">
      <c r="A64" s="168"/>
      <c r="B64" s="1842"/>
      <c r="C64" s="1842"/>
      <c r="D64" s="1842"/>
      <c r="E64" s="1842"/>
      <c r="F64" s="1842"/>
      <c r="G64" s="1842"/>
      <c r="H64" s="1842"/>
      <c r="I64" s="1861"/>
      <c r="J64" s="1862"/>
    </row>
    <row r="65" spans="1:10">
      <c r="A65" s="168"/>
      <c r="B65" s="1842"/>
      <c r="C65" s="1842"/>
      <c r="D65" s="1842"/>
      <c r="E65" s="1842"/>
      <c r="F65" s="1842"/>
      <c r="G65" s="1842"/>
      <c r="H65" s="1842"/>
      <c r="I65" s="1861"/>
      <c r="J65" s="1862"/>
    </row>
    <row r="66" spans="1:10">
      <c r="A66" s="168"/>
      <c r="B66" s="1842"/>
      <c r="C66" s="1842"/>
      <c r="D66" s="1842"/>
      <c r="E66" s="1842"/>
      <c r="F66" s="1842"/>
      <c r="G66" s="1842"/>
      <c r="H66" s="1842"/>
      <c r="I66" s="1861"/>
      <c r="J66" s="1862"/>
    </row>
    <row r="67" spans="1:10">
      <c r="A67" s="821"/>
      <c r="B67" s="1842"/>
      <c r="C67" s="1842"/>
      <c r="D67" s="1842"/>
      <c r="E67" s="1842"/>
      <c r="F67" s="1842"/>
      <c r="G67" s="1842"/>
      <c r="H67" s="1842"/>
      <c r="I67" s="1861"/>
      <c r="J67" s="1862"/>
    </row>
    <row r="68" spans="1:10">
      <c r="A68" s="820"/>
      <c r="B68" s="1849"/>
      <c r="C68" s="1849"/>
      <c r="D68" s="1849"/>
      <c r="E68" s="1849"/>
      <c r="F68" s="1849"/>
      <c r="G68" s="1849"/>
      <c r="H68" s="1849"/>
      <c r="I68" s="1861"/>
      <c r="J68" s="1862"/>
    </row>
    <row r="69" spans="1:10">
      <c r="A69" s="820"/>
      <c r="B69" s="1849"/>
      <c r="C69" s="1849"/>
      <c r="D69" s="1849"/>
      <c r="E69" s="1849"/>
      <c r="F69" s="1849"/>
      <c r="G69" s="1849"/>
      <c r="H69" s="1849"/>
      <c r="I69" s="1861"/>
      <c r="J69" s="1862"/>
    </row>
    <row r="70" spans="1:10">
      <c r="A70" s="820"/>
      <c r="B70" s="1849"/>
      <c r="C70" s="1849"/>
      <c r="D70" s="1849"/>
      <c r="E70" s="1849"/>
      <c r="F70" s="1849"/>
      <c r="G70" s="1849"/>
      <c r="H70" s="1849"/>
      <c r="I70" s="1861"/>
      <c r="J70" s="1862"/>
    </row>
    <row r="71" spans="1:10">
      <c r="A71" s="819"/>
      <c r="B71" s="1850"/>
      <c r="C71" s="1850"/>
      <c r="D71" s="1850"/>
      <c r="E71" s="1850"/>
      <c r="F71" s="1850"/>
      <c r="G71" s="1850"/>
      <c r="H71" s="1850"/>
      <c r="I71" s="1850"/>
      <c r="J71" s="1850"/>
    </row>
    <row r="72" spans="1:10">
      <c r="A72" s="819"/>
      <c r="B72" s="1881"/>
      <c r="C72" s="1881"/>
      <c r="D72" s="1881"/>
      <c r="E72" s="1881"/>
      <c r="F72" s="1881"/>
      <c r="G72" s="1850"/>
      <c r="H72" s="1850"/>
      <c r="I72" s="1850"/>
      <c r="J72" s="1850"/>
    </row>
    <row r="73" spans="1:10">
      <c r="A73" s="819"/>
      <c r="B73" s="1850"/>
      <c r="C73" s="1850"/>
      <c r="D73" s="1850"/>
      <c r="E73" s="1850"/>
      <c r="F73" s="1850"/>
      <c r="G73" s="1850"/>
      <c r="H73" s="1850"/>
      <c r="I73" s="1850"/>
      <c r="J73" s="1850"/>
    </row>
    <row r="74" spans="1:10">
      <c r="A74" s="115"/>
      <c r="B74" s="1875"/>
      <c r="C74" s="1875"/>
      <c r="D74" s="1875"/>
      <c r="E74" s="1875"/>
      <c r="F74" s="1875"/>
      <c r="G74" s="1875"/>
      <c r="H74" s="1875"/>
      <c r="I74" s="1875"/>
      <c r="J74" s="1875"/>
    </row>
  </sheetData>
  <mergeCells count="3">
    <mergeCell ref="A1:C1"/>
    <mergeCell ref="B43:B44"/>
    <mergeCell ref="D43:H43"/>
  </mergeCells>
  <pageMargins left="0.7" right="0.7" top="0.75" bottom="0.75" header="0.3" footer="0.3"/>
  <pageSetup paperSize="9" scale="59" orientation="portrait" r:id="rId1"/>
  <customProperties>
    <customPr name="_pios_id" r:id="rId2"/>
  </customPropertie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23EA98-84F1-4F7E-8ECF-E8D70EB51E62}">
  <dimension ref="A1:F53"/>
  <sheetViews>
    <sheetView showGridLines="0" showZeros="0" view="pageLayout" topLeftCell="A46" zoomScaleNormal="100" zoomScaleSheetLayoutView="100" workbookViewId="0">
      <selection activeCell="A2" sqref="A2"/>
    </sheetView>
  </sheetViews>
  <sheetFormatPr defaultColWidth="8.88671875" defaultRowHeight="14.4"/>
  <cols>
    <col min="1" max="1" width="36.109375" style="1594" customWidth="1"/>
    <col min="2" max="6" width="15.33203125" style="1594" customWidth="1"/>
    <col min="7" max="9" width="11.6640625" style="1594" customWidth="1"/>
    <col min="10" max="16384" width="8.88671875" style="1594"/>
  </cols>
  <sheetData>
    <row r="1" spans="1:6" ht="36" customHeight="1">
      <c r="A1" s="2123" t="s">
        <v>1041</v>
      </c>
      <c r="B1" s="2123"/>
      <c r="C1" s="2123"/>
      <c r="D1" s="2123"/>
      <c r="E1" s="2123"/>
      <c r="F1" s="158"/>
    </row>
    <row r="2" spans="1:6" ht="22.2" thickBot="1">
      <c r="A2" s="1597"/>
      <c r="B2" s="1597" t="s">
        <v>452</v>
      </c>
      <c r="C2" s="1597" t="s">
        <v>451</v>
      </c>
      <c r="D2" s="1597" t="s">
        <v>967</v>
      </c>
      <c r="E2" s="1598" t="s">
        <v>450</v>
      </c>
      <c r="F2" s="161" t="s">
        <v>449</v>
      </c>
    </row>
    <row r="3" spans="1:6">
      <c r="A3" s="834" t="s">
        <v>448</v>
      </c>
      <c r="B3" s="813">
        <v>9585</v>
      </c>
      <c r="C3" s="813">
        <v>4377</v>
      </c>
      <c r="D3" s="813">
        <v>18961</v>
      </c>
      <c r="E3" s="813">
        <v>362</v>
      </c>
      <c r="F3" s="831">
        <v>59.7</v>
      </c>
    </row>
    <row r="4" spans="1:6">
      <c r="A4" s="833" t="s">
        <v>436</v>
      </c>
      <c r="B4" s="813"/>
      <c r="C4" s="813"/>
      <c r="D4" s="813"/>
      <c r="E4" s="813"/>
      <c r="F4" s="831"/>
    </row>
    <row r="5" spans="1:6">
      <c r="A5" s="832" t="s">
        <v>445</v>
      </c>
      <c r="B5" s="813">
        <v>994</v>
      </c>
      <c r="C5" s="813">
        <v>236</v>
      </c>
      <c r="D5" s="813">
        <v>3862</v>
      </c>
      <c r="E5" s="813">
        <v>9</v>
      </c>
      <c r="F5" s="831">
        <v>21.9</v>
      </c>
    </row>
    <row r="6" spans="1:6">
      <c r="A6" s="832" t="s">
        <v>444</v>
      </c>
      <c r="B6" s="813">
        <v>2708</v>
      </c>
      <c r="C6" s="813">
        <v>958</v>
      </c>
      <c r="D6" s="813">
        <v>6269</v>
      </c>
      <c r="E6" s="813">
        <v>83</v>
      </c>
      <c r="F6" s="831">
        <v>46</v>
      </c>
    </row>
    <row r="7" spans="1:6">
      <c r="A7" s="832" t="s">
        <v>443</v>
      </c>
      <c r="B7" s="813">
        <v>3413</v>
      </c>
      <c r="C7" s="813">
        <v>1585</v>
      </c>
      <c r="D7" s="813">
        <v>6260</v>
      </c>
      <c r="E7" s="813">
        <v>205</v>
      </c>
      <c r="F7" s="831">
        <v>76.2</v>
      </c>
    </row>
    <row r="8" spans="1:6">
      <c r="A8" s="832" t="s">
        <v>442</v>
      </c>
      <c r="B8" s="813">
        <v>1590</v>
      </c>
      <c r="C8" s="813">
        <v>1128</v>
      </c>
      <c r="D8" s="813">
        <v>1895</v>
      </c>
      <c r="E8" s="813">
        <v>47</v>
      </c>
      <c r="F8" s="831">
        <v>98</v>
      </c>
    </row>
    <row r="9" spans="1:6">
      <c r="A9" s="832" t="s">
        <v>441</v>
      </c>
      <c r="B9" s="813">
        <v>267</v>
      </c>
      <c r="C9" s="813">
        <v>164</v>
      </c>
      <c r="D9" s="813">
        <v>286</v>
      </c>
      <c r="E9" s="813">
        <v>13</v>
      </c>
      <c r="F9" s="831">
        <v>157.19999999999999</v>
      </c>
    </row>
    <row r="10" spans="1:6">
      <c r="A10" s="832" t="s">
        <v>440</v>
      </c>
      <c r="B10" s="813">
        <v>90</v>
      </c>
      <c r="C10" s="813">
        <v>43</v>
      </c>
      <c r="D10" s="813">
        <v>99</v>
      </c>
      <c r="E10" s="813">
        <v>3</v>
      </c>
      <c r="F10" s="831">
        <v>177.5</v>
      </c>
    </row>
    <row r="11" spans="1:6">
      <c r="A11" s="832" t="s">
        <v>439</v>
      </c>
      <c r="B11" s="813">
        <v>410</v>
      </c>
      <c r="C11" s="813">
        <v>209</v>
      </c>
      <c r="D11" s="813">
        <v>150</v>
      </c>
      <c r="E11" s="813">
        <v>2</v>
      </c>
      <c r="F11" s="831">
        <v>220.8</v>
      </c>
    </row>
    <row r="12" spans="1:6">
      <c r="A12" s="832" t="s">
        <v>428</v>
      </c>
      <c r="B12" s="813">
        <v>113</v>
      </c>
      <c r="C12" s="813">
        <v>54</v>
      </c>
      <c r="D12" s="813">
        <v>140</v>
      </c>
      <c r="E12" s="813">
        <v>0</v>
      </c>
      <c r="F12" s="831">
        <v>6.5</v>
      </c>
    </row>
    <row r="13" spans="1:6">
      <c r="A13" s="834"/>
      <c r="B13" s="813"/>
      <c r="C13" s="813"/>
      <c r="D13" s="813"/>
      <c r="E13" s="813"/>
      <c r="F13" s="831"/>
    </row>
    <row r="14" spans="1:6">
      <c r="A14" s="834" t="s">
        <v>447</v>
      </c>
      <c r="B14" s="813">
        <v>106672</v>
      </c>
      <c r="C14" s="813">
        <v>61043</v>
      </c>
      <c r="D14" s="813">
        <v>133012</v>
      </c>
      <c r="E14" s="813">
        <v>29272</v>
      </c>
      <c r="F14" s="831">
        <v>42.9</v>
      </c>
    </row>
    <row r="15" spans="1:6">
      <c r="A15" s="833" t="s">
        <v>436</v>
      </c>
      <c r="F15" s="160"/>
    </row>
    <row r="16" spans="1:6">
      <c r="A16" s="832" t="s">
        <v>445</v>
      </c>
      <c r="B16" s="813">
        <v>16015</v>
      </c>
      <c r="C16" s="813">
        <v>7089</v>
      </c>
      <c r="D16" s="813">
        <v>19166</v>
      </c>
      <c r="E16" s="813">
        <v>3546</v>
      </c>
      <c r="F16" s="831">
        <v>12.8</v>
      </c>
    </row>
    <row r="17" spans="1:6">
      <c r="A17" s="832" t="s">
        <v>444</v>
      </c>
      <c r="B17" s="813">
        <v>28302</v>
      </c>
      <c r="C17" s="813">
        <v>25610</v>
      </c>
      <c r="D17" s="813">
        <v>41153</v>
      </c>
      <c r="E17" s="813">
        <v>12725</v>
      </c>
      <c r="F17" s="831">
        <v>33.799999999999997</v>
      </c>
    </row>
    <row r="18" spans="1:6">
      <c r="A18" s="832" t="s">
        <v>443</v>
      </c>
      <c r="B18" s="813">
        <v>46671</v>
      </c>
      <c r="C18" s="813">
        <v>23173</v>
      </c>
      <c r="D18" s="813">
        <v>56299</v>
      </c>
      <c r="E18" s="813">
        <v>10756</v>
      </c>
      <c r="F18" s="831">
        <v>50.9</v>
      </c>
    </row>
    <row r="19" spans="1:6">
      <c r="A19" s="832" t="s">
        <v>442</v>
      </c>
      <c r="B19" s="813">
        <v>10052</v>
      </c>
      <c r="C19" s="813">
        <v>3834</v>
      </c>
      <c r="D19" s="813">
        <v>11135</v>
      </c>
      <c r="E19" s="813">
        <v>1894</v>
      </c>
      <c r="F19" s="831">
        <v>63.2</v>
      </c>
    </row>
    <row r="20" spans="1:6">
      <c r="A20" s="832" t="s">
        <v>441</v>
      </c>
      <c r="B20" s="813">
        <v>1495</v>
      </c>
      <c r="C20" s="813">
        <v>399</v>
      </c>
      <c r="D20" s="813">
        <v>1412</v>
      </c>
      <c r="E20" s="813">
        <v>159</v>
      </c>
      <c r="F20" s="831">
        <v>92.3</v>
      </c>
    </row>
    <row r="21" spans="1:6">
      <c r="A21" s="832" t="s">
        <v>440</v>
      </c>
      <c r="B21" s="813">
        <v>532</v>
      </c>
      <c r="C21" s="813">
        <v>156</v>
      </c>
      <c r="D21" s="813">
        <v>511</v>
      </c>
      <c r="E21" s="813">
        <v>78</v>
      </c>
      <c r="F21" s="831">
        <v>117.1</v>
      </c>
    </row>
    <row r="22" spans="1:6">
      <c r="A22" s="832" t="s">
        <v>439</v>
      </c>
      <c r="B22" s="813">
        <v>383</v>
      </c>
      <c r="C22" s="813">
        <v>235</v>
      </c>
      <c r="D22" s="813">
        <v>439</v>
      </c>
      <c r="E22" s="813">
        <v>114</v>
      </c>
      <c r="F22" s="831">
        <v>135.1</v>
      </c>
    </row>
    <row r="23" spans="1:6">
      <c r="A23" s="832" t="s">
        <v>428</v>
      </c>
      <c r="B23" s="813">
        <v>3222</v>
      </c>
      <c r="C23" s="813">
        <v>547</v>
      </c>
      <c r="D23" s="813">
        <v>2897</v>
      </c>
      <c r="E23" s="813">
        <v>0</v>
      </c>
      <c r="F23" s="831">
        <v>85.6</v>
      </c>
    </row>
    <row r="24" spans="1:6">
      <c r="A24" s="834"/>
      <c r="B24" s="813"/>
      <c r="C24" s="813"/>
      <c r="D24" s="813"/>
      <c r="E24" s="813"/>
      <c r="F24" s="831"/>
    </row>
    <row r="25" spans="1:6">
      <c r="A25" s="834" t="s">
        <v>446</v>
      </c>
      <c r="B25" s="813">
        <v>28190</v>
      </c>
      <c r="C25" s="813">
        <v>4205</v>
      </c>
      <c r="D25" s="813">
        <v>34535</v>
      </c>
      <c r="E25" s="813">
        <v>2092</v>
      </c>
      <c r="F25" s="831">
        <v>15.7</v>
      </c>
    </row>
    <row r="26" spans="1:6">
      <c r="A26" s="833" t="s">
        <v>436</v>
      </c>
      <c r="F26" s="160"/>
    </row>
    <row r="27" spans="1:6">
      <c r="A27" s="832" t="s">
        <v>445</v>
      </c>
      <c r="B27" s="813">
        <v>12409</v>
      </c>
      <c r="C27" s="813">
        <v>526</v>
      </c>
      <c r="D27" s="813">
        <v>14140</v>
      </c>
      <c r="E27" s="813">
        <v>185</v>
      </c>
      <c r="F27" s="831">
        <v>8.3000000000000007</v>
      </c>
    </row>
    <row r="28" spans="1:6">
      <c r="A28" s="832" t="s">
        <v>444</v>
      </c>
      <c r="B28" s="813">
        <v>15319</v>
      </c>
      <c r="C28" s="813">
        <v>1398</v>
      </c>
      <c r="D28" s="813">
        <v>18362</v>
      </c>
      <c r="E28" s="813">
        <v>764</v>
      </c>
      <c r="F28" s="831">
        <v>14.7</v>
      </c>
    </row>
    <row r="29" spans="1:6">
      <c r="A29" s="832" t="s">
        <v>443</v>
      </c>
      <c r="B29" s="813">
        <v>294</v>
      </c>
      <c r="C29" s="813">
        <v>1966</v>
      </c>
      <c r="D29" s="813">
        <v>1807</v>
      </c>
      <c r="E29" s="813">
        <v>1098</v>
      </c>
      <c r="F29" s="831">
        <v>66.3</v>
      </c>
    </row>
    <row r="30" spans="1:6">
      <c r="A30" s="832" t="s">
        <v>442</v>
      </c>
      <c r="B30" s="813">
        <v>47</v>
      </c>
      <c r="C30" s="813">
        <v>149</v>
      </c>
      <c r="D30" s="813">
        <v>77</v>
      </c>
      <c r="E30" s="813">
        <v>26</v>
      </c>
      <c r="F30" s="831">
        <v>109.7</v>
      </c>
    </row>
    <row r="31" spans="1:6">
      <c r="A31" s="832" t="s">
        <v>441</v>
      </c>
      <c r="B31" s="813">
        <v>1</v>
      </c>
      <c r="C31" s="813">
        <v>165</v>
      </c>
      <c r="D31" s="813">
        <v>21</v>
      </c>
      <c r="E31" s="813">
        <v>19</v>
      </c>
      <c r="F31" s="831">
        <v>232.2</v>
      </c>
    </row>
    <row r="32" spans="1:6">
      <c r="A32" s="832" t="s">
        <v>440</v>
      </c>
      <c r="B32" s="813">
        <v>6</v>
      </c>
      <c r="C32" s="813">
        <v>0</v>
      </c>
      <c r="D32" s="813">
        <v>6</v>
      </c>
      <c r="E32" s="813">
        <v>0</v>
      </c>
      <c r="F32" s="831">
        <v>243.3</v>
      </c>
    </row>
    <row r="33" spans="1:6">
      <c r="A33" s="832" t="s">
        <v>439</v>
      </c>
      <c r="B33" s="813">
        <v>114</v>
      </c>
      <c r="C33" s="813">
        <v>1</v>
      </c>
      <c r="D33" s="813">
        <v>122</v>
      </c>
      <c r="E33" s="813">
        <v>0</v>
      </c>
      <c r="F33" s="831">
        <v>160.69999999999999</v>
      </c>
    </row>
    <row r="34" spans="1:6">
      <c r="A34" s="832" t="s">
        <v>428</v>
      </c>
      <c r="B34" s="813">
        <v>0</v>
      </c>
      <c r="C34" s="813">
        <v>0</v>
      </c>
      <c r="D34" s="813">
        <v>0</v>
      </c>
      <c r="E34" s="813">
        <v>0</v>
      </c>
      <c r="F34" s="831">
        <v>0</v>
      </c>
    </row>
    <row r="35" spans="1:6">
      <c r="A35" s="834"/>
      <c r="B35" s="813"/>
      <c r="C35" s="813"/>
      <c r="D35" s="813"/>
      <c r="E35" s="813"/>
      <c r="F35" s="831"/>
    </row>
    <row r="36" spans="1:6">
      <c r="A36" s="834" t="s">
        <v>438</v>
      </c>
      <c r="B36" s="813">
        <v>142079</v>
      </c>
      <c r="C36" s="813">
        <v>10942</v>
      </c>
      <c r="D36" s="813">
        <v>150361</v>
      </c>
      <c r="E36" s="813">
        <v>8282</v>
      </c>
      <c r="F36" s="831">
        <v>11.7</v>
      </c>
    </row>
    <row r="37" spans="1:6">
      <c r="A37" s="833" t="s">
        <v>436</v>
      </c>
      <c r="F37" s="160"/>
    </row>
    <row r="38" spans="1:6">
      <c r="A38" s="832" t="s">
        <v>435</v>
      </c>
      <c r="B38" s="813">
        <v>98231</v>
      </c>
      <c r="C38" s="813">
        <v>8946</v>
      </c>
      <c r="D38" s="813">
        <v>105183</v>
      </c>
      <c r="E38" s="813">
        <v>6952</v>
      </c>
      <c r="F38" s="831">
        <v>7.9</v>
      </c>
    </row>
    <row r="39" spans="1:6">
      <c r="A39" s="832" t="s">
        <v>434</v>
      </c>
      <c r="B39" s="813">
        <v>27074</v>
      </c>
      <c r="C39" s="813">
        <v>1190</v>
      </c>
      <c r="D39" s="813">
        <v>27862</v>
      </c>
      <c r="E39" s="813">
        <v>788</v>
      </c>
      <c r="F39" s="831">
        <v>10.9</v>
      </c>
    </row>
    <row r="40" spans="1:6">
      <c r="A40" s="832" t="s">
        <v>433</v>
      </c>
      <c r="B40" s="813">
        <v>10661</v>
      </c>
      <c r="C40" s="813">
        <v>565</v>
      </c>
      <c r="D40" s="813">
        <v>11037</v>
      </c>
      <c r="E40" s="813">
        <v>377</v>
      </c>
      <c r="F40" s="831">
        <v>17.7</v>
      </c>
    </row>
    <row r="41" spans="1:6">
      <c r="A41" s="832" t="s">
        <v>432</v>
      </c>
      <c r="B41" s="813">
        <v>3473</v>
      </c>
      <c r="C41" s="813">
        <v>192</v>
      </c>
      <c r="D41" s="813">
        <v>3595</v>
      </c>
      <c r="E41" s="813">
        <v>122</v>
      </c>
      <c r="F41" s="831">
        <v>31.9</v>
      </c>
    </row>
    <row r="42" spans="1:6">
      <c r="A42" s="832" t="s">
        <v>431</v>
      </c>
      <c r="B42" s="813">
        <v>761</v>
      </c>
      <c r="C42" s="813">
        <v>23</v>
      </c>
      <c r="D42" s="813">
        <v>783</v>
      </c>
      <c r="E42" s="813">
        <v>21</v>
      </c>
      <c r="F42" s="831">
        <v>59.8</v>
      </c>
    </row>
    <row r="43" spans="1:6">
      <c r="A43" s="832" t="s">
        <v>430</v>
      </c>
      <c r="B43" s="813">
        <v>732</v>
      </c>
      <c r="C43" s="813">
        <v>18</v>
      </c>
      <c r="D43" s="813">
        <v>749</v>
      </c>
      <c r="E43" s="813">
        <v>17</v>
      </c>
      <c r="F43" s="831">
        <v>92.2</v>
      </c>
    </row>
    <row r="44" spans="1:6">
      <c r="A44" s="832" t="s">
        <v>429</v>
      </c>
      <c r="B44" s="813">
        <v>23</v>
      </c>
      <c r="C44" s="813">
        <v>2</v>
      </c>
      <c r="D44" s="813">
        <v>24</v>
      </c>
      <c r="E44" s="813">
        <v>1</v>
      </c>
      <c r="F44" s="831">
        <v>68.7</v>
      </c>
    </row>
    <row r="45" spans="1:6">
      <c r="A45" s="832" t="s">
        <v>428</v>
      </c>
      <c r="B45" s="813">
        <v>1124</v>
      </c>
      <c r="C45" s="813">
        <v>6</v>
      </c>
      <c r="D45" s="813">
        <v>1128</v>
      </c>
      <c r="E45" s="813">
        <v>4</v>
      </c>
      <c r="F45" s="831">
        <v>173.7</v>
      </c>
    </row>
    <row r="46" spans="1:6">
      <c r="A46" s="87"/>
      <c r="B46" s="813"/>
      <c r="C46" s="813"/>
      <c r="D46" s="813"/>
      <c r="E46" s="813"/>
      <c r="F46" s="813"/>
    </row>
    <row r="47" spans="1:6" ht="15" customHeight="1">
      <c r="A47" s="830" t="s">
        <v>720</v>
      </c>
      <c r="B47" s="220"/>
      <c r="C47" s="220"/>
      <c r="D47" s="220"/>
      <c r="E47" s="220"/>
      <c r="F47" s="220"/>
    </row>
    <row r="48" spans="1:6">
      <c r="A48" s="829" t="s">
        <v>426</v>
      </c>
      <c r="B48" s="828"/>
      <c r="C48" s="828"/>
      <c r="D48" s="828"/>
      <c r="E48" s="828"/>
      <c r="F48" s="828"/>
    </row>
    <row r="49" spans="1:6">
      <c r="A49" s="159"/>
      <c r="B49" s="264"/>
      <c r="C49" s="264"/>
      <c r="D49" s="264"/>
      <c r="E49" s="264"/>
      <c r="F49" s="263"/>
    </row>
    <row r="50" spans="1:6">
      <c r="A50" s="116"/>
      <c r="B50" s="116"/>
      <c r="C50" s="116"/>
      <c r="D50" s="116"/>
      <c r="E50" s="116"/>
      <c r="F50" s="158"/>
    </row>
    <row r="51" spans="1:6">
      <c r="A51" s="116"/>
      <c r="B51" s="116"/>
      <c r="C51" s="116"/>
      <c r="D51" s="116"/>
      <c r="E51" s="116"/>
      <c r="F51" s="158"/>
    </row>
    <row r="52" spans="1:6">
      <c r="A52" s="115"/>
      <c r="B52" s="115"/>
      <c r="C52" s="115"/>
      <c r="D52" s="115"/>
      <c r="E52" s="115"/>
      <c r="F52" s="157"/>
    </row>
    <row r="53" spans="1:6">
      <c r="A53" s="115"/>
      <c r="B53" s="115"/>
      <c r="C53" s="115"/>
      <c r="D53" s="115"/>
      <c r="E53" s="115"/>
      <c r="F53" s="157"/>
    </row>
  </sheetData>
  <mergeCells count="1">
    <mergeCell ref="A1:E1"/>
  </mergeCells>
  <pageMargins left="0.7" right="0.7" top="0.75" bottom="0.75" header="0.3" footer="0.3"/>
  <pageSetup paperSize="9" scale="75" orientation="portrait" r:id="rId1"/>
  <customProperties>
    <customPr name="_pios_id" r:id="rId2"/>
  </customPropertie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9CACA1-202F-4C31-8231-9F3179E8CE04}">
  <dimension ref="A1:J66"/>
  <sheetViews>
    <sheetView showGridLines="0" view="pageLayout" topLeftCell="A60" zoomScaleNormal="100" zoomScaleSheetLayoutView="100" workbookViewId="0">
      <selection activeCell="D63" sqref="D63"/>
    </sheetView>
  </sheetViews>
  <sheetFormatPr defaultColWidth="8.88671875" defaultRowHeight="14.25" customHeight="1"/>
  <cols>
    <col min="1" max="1" width="43.6640625" style="1594" customWidth="1"/>
    <col min="2" max="2" width="9.88671875" style="1594" customWidth="1"/>
    <col min="3" max="10" width="8.33203125" style="1594" customWidth="1"/>
    <col min="11" max="16384" width="8.88671875" style="1594"/>
  </cols>
  <sheetData>
    <row r="1" spans="1:10" ht="50.25" customHeight="1" thickBot="1">
      <c r="A1" s="1597"/>
      <c r="B1" s="1597" t="s">
        <v>452</v>
      </c>
      <c r="C1" s="2112" t="s">
        <v>451</v>
      </c>
      <c r="D1" s="2112"/>
      <c r="E1" s="2112" t="s">
        <v>967</v>
      </c>
      <c r="F1" s="2112"/>
      <c r="G1" s="2112" t="s">
        <v>450</v>
      </c>
      <c r="H1" s="2112"/>
      <c r="I1" s="2112" t="s">
        <v>449</v>
      </c>
      <c r="J1" s="2112"/>
    </row>
    <row r="2" spans="1:10" ht="14.25" customHeight="1">
      <c r="A2" s="834" t="s">
        <v>437</v>
      </c>
      <c r="B2" s="813">
        <v>24174</v>
      </c>
      <c r="D2" s="813">
        <v>17619</v>
      </c>
      <c r="F2" s="813">
        <v>31820</v>
      </c>
      <c r="G2" s="813"/>
      <c r="H2" s="813">
        <v>9418</v>
      </c>
      <c r="I2" s="813"/>
      <c r="J2" s="831">
        <v>29.3</v>
      </c>
    </row>
    <row r="3" spans="1:10" ht="14.25" customHeight="1">
      <c r="A3" s="833" t="s">
        <v>436</v>
      </c>
      <c r="B3" s="813"/>
      <c r="F3" s="813"/>
      <c r="J3" s="831"/>
    </row>
    <row r="4" spans="1:10" ht="14.25" customHeight="1">
      <c r="A4" s="832" t="s">
        <v>435</v>
      </c>
      <c r="B4" s="813">
        <v>6925</v>
      </c>
      <c r="D4" s="813">
        <v>9712</v>
      </c>
      <c r="F4" s="813">
        <v>12029</v>
      </c>
      <c r="G4" s="813"/>
      <c r="H4" s="813">
        <v>5270</v>
      </c>
      <c r="I4" s="813"/>
      <c r="J4" s="831">
        <v>8.1</v>
      </c>
    </row>
    <row r="5" spans="1:10" ht="14.25" customHeight="1">
      <c r="A5" s="832" t="s">
        <v>434</v>
      </c>
      <c r="B5" s="813">
        <v>5457</v>
      </c>
      <c r="D5" s="813">
        <v>3951</v>
      </c>
      <c r="F5" s="813">
        <v>7053</v>
      </c>
      <c r="G5" s="813"/>
      <c r="H5" s="813">
        <v>2065</v>
      </c>
      <c r="I5" s="813"/>
      <c r="J5" s="831">
        <v>16.399999999999999</v>
      </c>
    </row>
    <row r="6" spans="1:10" ht="14.25" customHeight="1">
      <c r="A6" s="832" t="s">
        <v>433</v>
      </c>
      <c r="B6" s="813">
        <v>3819</v>
      </c>
      <c r="D6" s="813">
        <v>1716</v>
      </c>
      <c r="F6" s="813">
        <v>4211</v>
      </c>
      <c r="G6" s="813"/>
      <c r="H6" s="813">
        <v>947</v>
      </c>
      <c r="I6" s="813"/>
      <c r="J6" s="831">
        <v>28.1</v>
      </c>
    </row>
    <row r="7" spans="1:10" ht="14.25" customHeight="1">
      <c r="A7" s="832" t="s">
        <v>432</v>
      </c>
      <c r="B7" s="813">
        <v>3567</v>
      </c>
      <c r="D7" s="813">
        <v>1399</v>
      </c>
      <c r="F7" s="813">
        <v>4041</v>
      </c>
      <c r="G7" s="813"/>
      <c r="H7" s="813">
        <v>832</v>
      </c>
      <c r="I7" s="813"/>
      <c r="J7" s="831">
        <v>38.700000000000003</v>
      </c>
    </row>
    <row r="8" spans="1:10" ht="14.25" customHeight="1">
      <c r="A8" s="832" t="s">
        <v>431</v>
      </c>
      <c r="B8" s="813">
        <v>2133</v>
      </c>
      <c r="D8" s="813">
        <v>228</v>
      </c>
      <c r="F8" s="813">
        <v>2157</v>
      </c>
      <c r="G8" s="813"/>
      <c r="H8" s="813">
        <v>129</v>
      </c>
      <c r="I8" s="813"/>
      <c r="J8" s="831">
        <v>41.2</v>
      </c>
    </row>
    <row r="9" spans="1:10" ht="14.25" customHeight="1">
      <c r="A9" s="832" t="s">
        <v>430</v>
      </c>
      <c r="B9" s="813">
        <v>1307</v>
      </c>
      <c r="D9" s="813">
        <v>109</v>
      </c>
      <c r="F9" s="813">
        <v>1273</v>
      </c>
      <c r="G9" s="813"/>
      <c r="H9" s="813">
        <v>60</v>
      </c>
      <c r="I9" s="813"/>
      <c r="J9" s="831">
        <v>61.5</v>
      </c>
    </row>
    <row r="10" spans="1:10" ht="14.25" customHeight="1">
      <c r="A10" s="832" t="s">
        <v>429</v>
      </c>
      <c r="B10" s="813">
        <v>202</v>
      </c>
      <c r="D10" s="813">
        <v>366</v>
      </c>
      <c r="F10" s="813">
        <v>253</v>
      </c>
      <c r="G10" s="813"/>
      <c r="H10" s="813">
        <v>46</v>
      </c>
      <c r="I10" s="813"/>
      <c r="J10" s="831">
        <v>71.8</v>
      </c>
    </row>
    <row r="11" spans="1:10" ht="14.25" customHeight="1">
      <c r="A11" s="832" t="s">
        <v>428</v>
      </c>
      <c r="B11" s="813">
        <v>764</v>
      </c>
      <c r="D11" s="813">
        <v>138</v>
      </c>
      <c r="F11" s="813">
        <v>803</v>
      </c>
      <c r="G11" s="813"/>
      <c r="H11" s="813">
        <v>69</v>
      </c>
      <c r="I11" s="813"/>
      <c r="J11" s="831">
        <v>320.7</v>
      </c>
    </row>
    <row r="12" spans="1:10" ht="14.25" customHeight="1">
      <c r="A12" s="832"/>
      <c r="B12" s="813"/>
      <c r="D12" s="813"/>
      <c r="F12" s="813"/>
      <c r="H12" s="813"/>
      <c r="J12" s="831"/>
    </row>
    <row r="13" spans="1:10" ht="14.25" customHeight="1">
      <c r="A13" s="87" t="s">
        <v>427</v>
      </c>
      <c r="B13" s="813">
        <v>3237</v>
      </c>
      <c r="D13" s="813" t="s">
        <v>59</v>
      </c>
      <c r="F13" s="813">
        <v>3235</v>
      </c>
      <c r="G13" s="813"/>
      <c r="H13" s="813" t="s">
        <v>59</v>
      </c>
      <c r="I13" s="813"/>
      <c r="J13" s="831">
        <v>86.2</v>
      </c>
    </row>
    <row r="14" spans="1:10" ht="14.25" customHeight="1">
      <c r="A14" s="2125" t="s">
        <v>720</v>
      </c>
      <c r="B14" s="2125"/>
      <c r="C14" s="2125"/>
      <c r="D14" s="2125"/>
      <c r="E14" s="2125"/>
      <c r="F14" s="2125"/>
      <c r="G14" s="221"/>
      <c r="H14" s="221"/>
      <c r="I14" s="221"/>
      <c r="J14" s="221"/>
    </row>
    <row r="15" spans="1:10" ht="14.25" customHeight="1">
      <c r="A15" s="829" t="s">
        <v>426</v>
      </c>
      <c r="B15" s="828"/>
      <c r="C15" s="828"/>
      <c r="D15" s="828"/>
      <c r="E15" s="828"/>
      <c r="F15" s="828"/>
    </row>
    <row r="16" spans="1:10" ht="14.25" customHeight="1">
      <c r="A16" s="829"/>
      <c r="B16" s="828"/>
      <c r="C16" s="828"/>
      <c r="D16" s="828"/>
      <c r="E16" s="828"/>
      <c r="F16" s="828"/>
    </row>
    <row r="18" spans="1:10" ht="14.25" customHeight="1">
      <c r="A18" s="2124" t="s">
        <v>1042</v>
      </c>
      <c r="B18" s="2124"/>
      <c r="C18" s="2124"/>
      <c r="D18" s="2124"/>
      <c r="E18" s="116"/>
      <c r="F18" s="116"/>
      <c r="G18" s="116"/>
      <c r="H18" s="116"/>
      <c r="I18" s="116"/>
      <c r="J18" s="1595"/>
    </row>
    <row r="19" spans="1:10" ht="14.25" customHeight="1" thickBot="1">
      <c r="A19" s="843"/>
      <c r="B19" s="843"/>
      <c r="C19" s="843"/>
      <c r="D19" s="843"/>
      <c r="E19" s="116"/>
      <c r="F19" s="116"/>
      <c r="G19" s="116"/>
      <c r="H19" s="116"/>
      <c r="I19" s="116"/>
      <c r="J19" s="1595"/>
    </row>
    <row r="20" spans="1:10" ht="14.25" customHeight="1" thickBot="1">
      <c r="A20" s="163" t="s">
        <v>122</v>
      </c>
      <c r="B20" s="126" t="s">
        <v>1268</v>
      </c>
      <c r="C20" s="126" t="s">
        <v>1117</v>
      </c>
      <c r="D20" s="126" t="s">
        <v>1027</v>
      </c>
      <c r="E20" s="126" t="s">
        <v>940</v>
      </c>
      <c r="F20" s="126" t="s">
        <v>729</v>
      </c>
      <c r="G20" s="126" t="s">
        <v>703</v>
      </c>
      <c r="H20" s="126" t="s">
        <v>643</v>
      </c>
      <c r="I20" s="125" t="s">
        <v>617</v>
      </c>
      <c r="J20" s="125" t="s">
        <v>596</v>
      </c>
    </row>
    <row r="21" spans="1:10" ht="14.25" customHeight="1">
      <c r="A21" s="835" t="s">
        <v>370</v>
      </c>
      <c r="B21" s="808">
        <v>117764</v>
      </c>
      <c r="C21" s="808">
        <v>117242</v>
      </c>
      <c r="D21" s="808">
        <v>117367</v>
      </c>
      <c r="E21" s="808">
        <v>124469</v>
      </c>
      <c r="F21" s="808">
        <v>127145</v>
      </c>
      <c r="G21" s="808">
        <v>128172</v>
      </c>
      <c r="H21" s="808">
        <v>120969</v>
      </c>
      <c r="I21" s="808">
        <v>99042</v>
      </c>
      <c r="J21" s="805">
        <v>100604</v>
      </c>
    </row>
    <row r="22" spans="1:10" ht="14.25" customHeight="1">
      <c r="A22" s="841" t="s">
        <v>269</v>
      </c>
      <c r="B22" s="400">
        <v>23250</v>
      </c>
      <c r="C22" s="400">
        <v>22540</v>
      </c>
      <c r="D22" s="400">
        <v>22043</v>
      </c>
      <c r="E22" s="400">
        <v>24439</v>
      </c>
      <c r="F22" s="400">
        <v>24620</v>
      </c>
      <c r="G22" s="400">
        <v>24620</v>
      </c>
      <c r="H22" s="400">
        <v>23240</v>
      </c>
      <c r="I22" s="400">
        <v>25841</v>
      </c>
      <c r="J22" s="385">
        <v>26389</v>
      </c>
    </row>
    <row r="23" spans="1:10" ht="14.25" customHeight="1">
      <c r="A23" s="842" t="s">
        <v>456</v>
      </c>
      <c r="B23" s="400">
        <v>3561</v>
      </c>
      <c r="C23" s="400">
        <v>3251</v>
      </c>
      <c r="D23" s="400">
        <v>3379</v>
      </c>
      <c r="E23" s="400">
        <v>3717</v>
      </c>
      <c r="F23" s="400">
        <v>3761</v>
      </c>
      <c r="G23" s="400">
        <v>3862</v>
      </c>
      <c r="H23" s="400">
        <v>3879</v>
      </c>
      <c r="I23" s="400">
        <v>2913</v>
      </c>
      <c r="J23" s="400">
        <v>2814</v>
      </c>
    </row>
    <row r="24" spans="1:10" ht="14.25" customHeight="1">
      <c r="A24" s="841" t="s">
        <v>271</v>
      </c>
      <c r="B24" s="400">
        <v>32797</v>
      </c>
      <c r="C24" s="400">
        <v>32566</v>
      </c>
      <c r="D24" s="400">
        <v>30598</v>
      </c>
      <c r="E24" s="400">
        <v>32856</v>
      </c>
      <c r="F24" s="400">
        <v>34841</v>
      </c>
      <c r="G24" s="400">
        <v>32013</v>
      </c>
      <c r="H24" s="400">
        <v>30121</v>
      </c>
      <c r="I24" s="400">
        <v>19084</v>
      </c>
      <c r="J24" s="400">
        <v>19216</v>
      </c>
    </row>
    <row r="25" spans="1:10" ht="14.25" customHeight="1">
      <c r="A25" s="842" t="s">
        <v>455</v>
      </c>
      <c r="B25" s="385">
        <v>3945</v>
      </c>
      <c r="C25" s="385">
        <v>3574</v>
      </c>
      <c r="D25" s="385">
        <v>3486</v>
      </c>
      <c r="E25" s="385">
        <v>3434</v>
      </c>
      <c r="F25" s="385">
        <v>3425</v>
      </c>
      <c r="G25" s="385">
        <v>3113</v>
      </c>
      <c r="H25" s="385">
        <v>3103</v>
      </c>
      <c r="I25" s="385">
        <v>2879</v>
      </c>
      <c r="J25" s="385">
        <v>2881</v>
      </c>
    </row>
    <row r="26" spans="1:10" ht="14.25" customHeight="1">
      <c r="A26" s="841" t="s">
        <v>272</v>
      </c>
      <c r="B26" s="385">
        <v>28395</v>
      </c>
      <c r="C26" s="385">
        <v>28725</v>
      </c>
      <c r="D26" s="385">
        <v>28522</v>
      </c>
      <c r="E26" s="385">
        <v>29435</v>
      </c>
      <c r="F26" s="385">
        <v>29066</v>
      </c>
      <c r="G26" s="385">
        <v>28765</v>
      </c>
      <c r="H26" s="385">
        <v>28631</v>
      </c>
      <c r="I26" s="385">
        <v>25254</v>
      </c>
      <c r="J26" s="385">
        <v>25298</v>
      </c>
    </row>
    <row r="27" spans="1:10" ht="14.25" customHeight="1">
      <c r="A27" s="842" t="s">
        <v>22</v>
      </c>
      <c r="B27" s="385">
        <v>11846</v>
      </c>
      <c r="C27" s="385">
        <v>12012</v>
      </c>
      <c r="D27" s="385">
        <v>12070</v>
      </c>
      <c r="E27" s="385">
        <v>12195</v>
      </c>
      <c r="F27" s="385">
        <v>12152</v>
      </c>
      <c r="G27" s="385">
        <v>12236</v>
      </c>
      <c r="H27" s="385">
        <v>12188</v>
      </c>
      <c r="I27" s="385">
        <v>10081</v>
      </c>
      <c r="J27" s="385">
        <v>10312</v>
      </c>
    </row>
    <row r="28" spans="1:10" ht="14.25" customHeight="1">
      <c r="A28" s="841" t="s">
        <v>270</v>
      </c>
      <c r="B28" s="385">
        <v>28601</v>
      </c>
      <c r="C28" s="385">
        <v>28171</v>
      </c>
      <c r="D28" s="385">
        <v>30707</v>
      </c>
      <c r="E28" s="385">
        <v>32758</v>
      </c>
      <c r="F28" s="385">
        <v>33300</v>
      </c>
      <c r="G28" s="385">
        <v>30163</v>
      </c>
      <c r="H28" s="385">
        <v>28896</v>
      </c>
      <c r="I28" s="385">
        <v>18974</v>
      </c>
      <c r="J28" s="385">
        <v>19219</v>
      </c>
    </row>
    <row r="29" spans="1:10" ht="14.25" customHeight="1">
      <c r="A29" s="842" t="s">
        <v>454</v>
      </c>
      <c r="B29" s="385">
        <v>5453</v>
      </c>
      <c r="C29" s="385">
        <v>4951</v>
      </c>
      <c r="D29" s="385">
        <v>5650</v>
      </c>
      <c r="E29" s="385">
        <v>5563</v>
      </c>
      <c r="F29" s="385">
        <v>5510</v>
      </c>
      <c r="G29" s="385">
        <v>2870</v>
      </c>
      <c r="H29" s="385">
        <v>2633</v>
      </c>
      <c r="I29" s="385">
        <v>1210</v>
      </c>
      <c r="J29" s="385">
        <v>1151</v>
      </c>
    </row>
    <row r="30" spans="1:10" ht="14.25" customHeight="1">
      <c r="A30" s="841" t="s">
        <v>268</v>
      </c>
      <c r="B30" s="385">
        <v>301</v>
      </c>
      <c r="C30" s="385">
        <v>311</v>
      </c>
      <c r="D30" s="385">
        <v>403</v>
      </c>
      <c r="E30" s="385">
        <v>491</v>
      </c>
      <c r="F30" s="385">
        <v>520</v>
      </c>
      <c r="G30" s="385">
        <v>581</v>
      </c>
      <c r="H30" s="385">
        <v>671</v>
      </c>
      <c r="I30" s="385">
        <v>679</v>
      </c>
      <c r="J30" s="385">
        <v>964</v>
      </c>
    </row>
    <row r="31" spans="1:10" ht="14.25" customHeight="1">
      <c r="A31" s="841" t="s">
        <v>453</v>
      </c>
      <c r="B31" s="385">
        <v>803</v>
      </c>
      <c r="C31" s="385">
        <v>814</v>
      </c>
      <c r="D31" s="385">
        <v>817</v>
      </c>
      <c r="E31" s="385">
        <v>0</v>
      </c>
      <c r="F31" s="385">
        <v>0</v>
      </c>
      <c r="G31" s="385">
        <v>4675</v>
      </c>
      <c r="H31" s="385">
        <v>4827</v>
      </c>
      <c r="I31" s="385">
        <v>4866</v>
      </c>
      <c r="J31" s="385">
        <v>4840</v>
      </c>
    </row>
    <row r="32" spans="1:10" ht="14.25" customHeight="1">
      <c r="A32" s="841" t="s">
        <v>307</v>
      </c>
      <c r="B32" s="385">
        <v>3618</v>
      </c>
      <c r="C32" s="385">
        <v>4115</v>
      </c>
      <c r="D32" s="385">
        <v>4276</v>
      </c>
      <c r="E32" s="385">
        <v>4490</v>
      </c>
      <c r="F32" s="385">
        <v>4798</v>
      </c>
      <c r="G32" s="385">
        <v>4583</v>
      </c>
      <c r="H32" s="385">
        <v>4584</v>
      </c>
      <c r="I32" s="385">
        <v>4343</v>
      </c>
      <c r="J32" s="385">
        <v>4678</v>
      </c>
    </row>
    <row r="33" spans="1:10" ht="14.25" customHeight="1">
      <c r="A33" s="840"/>
      <c r="B33" s="385"/>
      <c r="C33" s="385"/>
      <c r="D33" s="385"/>
      <c r="E33" s="385"/>
      <c r="F33" s="385"/>
      <c r="G33" s="385"/>
      <c r="H33" s="385"/>
      <c r="I33" s="385"/>
      <c r="J33" s="839"/>
    </row>
    <row r="34" spans="1:10" ht="14.25" customHeight="1">
      <c r="A34" s="835" t="s">
        <v>359</v>
      </c>
      <c r="B34" s="805">
        <f>'REA &amp; Risk weights '!B19</f>
        <v>934</v>
      </c>
      <c r="C34" s="805">
        <v>674</v>
      </c>
      <c r="D34" s="805">
        <v>795</v>
      </c>
      <c r="E34" s="805">
        <v>844</v>
      </c>
      <c r="F34" s="805">
        <v>728</v>
      </c>
      <c r="G34" s="805">
        <v>1099</v>
      </c>
      <c r="H34" s="805">
        <v>931</v>
      </c>
      <c r="I34" s="805">
        <v>728</v>
      </c>
      <c r="J34" s="805">
        <v>793</v>
      </c>
    </row>
    <row r="35" spans="1:10" ht="14.25" customHeight="1">
      <c r="A35" s="393"/>
      <c r="B35" s="385"/>
      <c r="C35" s="385"/>
      <c r="D35" s="385"/>
      <c r="E35" s="385"/>
      <c r="F35" s="385"/>
      <c r="G35" s="385"/>
      <c r="H35" s="385"/>
      <c r="I35" s="385"/>
      <c r="J35" s="385"/>
    </row>
    <row r="36" spans="1:10" ht="14.25" customHeight="1">
      <c r="A36" s="835" t="s">
        <v>358</v>
      </c>
      <c r="B36" s="805">
        <f>'REA &amp; Risk weights '!B21</f>
        <v>9597</v>
      </c>
      <c r="C36" s="805">
        <v>8594</v>
      </c>
      <c r="D36" s="805">
        <v>4934</v>
      </c>
      <c r="E36" s="805">
        <v>4257</v>
      </c>
      <c r="F36" s="805">
        <v>5165</v>
      </c>
      <c r="G36" s="805">
        <v>7253</v>
      </c>
      <c r="H36" s="805">
        <v>6064</v>
      </c>
      <c r="I36" s="805">
        <v>3812</v>
      </c>
      <c r="J36" s="805">
        <v>3908</v>
      </c>
    </row>
    <row r="37" spans="1:10" ht="14.25" customHeight="1">
      <c r="A37" s="162"/>
      <c r="B37" s="143"/>
      <c r="C37" s="143"/>
      <c r="D37" s="143"/>
      <c r="E37" s="143"/>
      <c r="F37" s="143"/>
      <c r="G37" s="143"/>
      <c r="H37" s="143"/>
      <c r="I37" s="143"/>
      <c r="J37" s="143"/>
    </row>
    <row r="38" spans="1:10" ht="14.25" customHeight="1">
      <c r="A38" s="835" t="s">
        <v>706</v>
      </c>
      <c r="B38" s="805">
        <f>'REA &amp; Risk weights '!B26</f>
        <v>1</v>
      </c>
      <c r="C38" s="805">
        <v>0</v>
      </c>
      <c r="D38" s="805">
        <v>4</v>
      </c>
      <c r="E38" s="805">
        <v>2</v>
      </c>
      <c r="F38" s="805">
        <v>0</v>
      </c>
      <c r="G38" s="805">
        <v>1</v>
      </c>
      <c r="H38" s="805"/>
      <c r="I38" s="805"/>
      <c r="J38" s="805"/>
    </row>
    <row r="39" spans="1:10" ht="14.25" customHeight="1">
      <c r="A39" s="162"/>
      <c r="B39" s="143"/>
      <c r="C39" s="143"/>
      <c r="D39" s="143"/>
      <c r="E39" s="143"/>
      <c r="F39" s="143"/>
      <c r="G39" s="143"/>
      <c r="H39" s="143"/>
      <c r="I39" s="143"/>
      <c r="J39" s="143"/>
    </row>
    <row r="40" spans="1:10" ht="14.25" customHeight="1">
      <c r="A40" s="835" t="s">
        <v>354</v>
      </c>
      <c r="B40" s="805">
        <f>'REA &amp; Risk weights '!B28</f>
        <v>14701</v>
      </c>
      <c r="C40" s="805">
        <v>14701</v>
      </c>
      <c r="D40" s="805">
        <v>15698</v>
      </c>
      <c r="E40" s="805">
        <v>15698</v>
      </c>
      <c r="F40" s="805">
        <v>15698</v>
      </c>
      <c r="G40" s="805">
        <v>15698</v>
      </c>
      <c r="H40" s="805">
        <v>16487</v>
      </c>
      <c r="I40" s="805">
        <v>16487</v>
      </c>
      <c r="J40" s="805">
        <v>16487</v>
      </c>
    </row>
    <row r="41" spans="1:10" ht="14.25" customHeight="1">
      <c r="A41" s="837"/>
      <c r="B41" s="836"/>
      <c r="C41" s="836"/>
      <c r="D41" s="836"/>
      <c r="E41" s="836"/>
      <c r="F41" s="836"/>
      <c r="G41" s="836"/>
      <c r="H41" s="836"/>
      <c r="I41" s="836"/>
      <c r="J41" s="836"/>
    </row>
    <row r="42" spans="1:10" ht="20.399999999999999">
      <c r="A42" s="838" t="s">
        <v>570</v>
      </c>
      <c r="B42" s="805">
        <f>'REA &amp; Risk weights '!B30</f>
        <v>452</v>
      </c>
      <c r="C42" s="805">
        <v>735</v>
      </c>
      <c r="D42" s="805">
        <v>750</v>
      </c>
      <c r="E42" s="805">
        <v>711</v>
      </c>
      <c r="F42" s="805">
        <v>663</v>
      </c>
      <c r="G42" s="805">
        <v>673</v>
      </c>
      <c r="H42" s="805">
        <v>657</v>
      </c>
      <c r="I42" s="805">
        <v>607</v>
      </c>
      <c r="J42" s="805">
        <v>624</v>
      </c>
    </row>
    <row r="43" spans="1:10" ht="20.399999999999999">
      <c r="A43" s="838" t="s">
        <v>669</v>
      </c>
      <c r="B43" s="805">
        <f>'REA &amp; Risk weights '!B31</f>
        <v>11151</v>
      </c>
      <c r="C43" s="805">
        <v>10162</v>
      </c>
      <c r="D43" s="805">
        <v>10667</v>
      </c>
      <c r="E43" s="805">
        <v>10367</v>
      </c>
      <c r="F43" s="805">
        <v>10330</v>
      </c>
      <c r="G43" s="805">
        <v>10112</v>
      </c>
      <c r="H43" s="805">
        <v>10626</v>
      </c>
      <c r="I43" s="805"/>
      <c r="J43" s="805"/>
    </row>
    <row r="44" spans="1:10" ht="14.25" customHeight="1">
      <c r="A44" s="837"/>
      <c r="B44" s="836"/>
      <c r="C44" s="836"/>
      <c r="D44" s="836"/>
      <c r="E44" s="836"/>
      <c r="F44" s="836"/>
      <c r="G44" s="836"/>
      <c r="H44" s="836"/>
      <c r="I44" s="836"/>
      <c r="J44" s="836"/>
    </row>
    <row r="45" spans="1:10" ht="14.25" customHeight="1">
      <c r="A45" s="835" t="s">
        <v>353</v>
      </c>
      <c r="B45" s="805">
        <f>'REA &amp; Risk weights '!B33</f>
        <v>0</v>
      </c>
      <c r="C45" s="805">
        <v>0</v>
      </c>
      <c r="D45" s="805">
        <v>0</v>
      </c>
      <c r="E45" s="805">
        <v>0</v>
      </c>
      <c r="F45" s="805">
        <v>0</v>
      </c>
      <c r="G45" s="805">
        <v>0</v>
      </c>
      <c r="H45" s="805">
        <v>152</v>
      </c>
      <c r="I45" s="805">
        <v>152</v>
      </c>
      <c r="J45" s="805">
        <v>152</v>
      </c>
    </row>
    <row r="46" spans="1:10" ht="14.25" customHeight="1">
      <c r="A46" s="162"/>
      <c r="B46" s="143"/>
      <c r="C46" s="143"/>
      <c r="D46" s="143"/>
      <c r="E46" s="143"/>
      <c r="F46" s="143"/>
      <c r="G46" s="143"/>
      <c r="H46" s="143"/>
      <c r="I46" s="143"/>
      <c r="J46" s="143"/>
    </row>
    <row r="47" spans="1:10" ht="14.25" customHeight="1">
      <c r="A47" s="835" t="s">
        <v>265</v>
      </c>
      <c r="B47" s="805">
        <f>'REA &amp; Risk weights '!B34</f>
        <v>154600</v>
      </c>
      <c r="C47" s="805">
        <v>152108</v>
      </c>
      <c r="D47" s="805">
        <v>150215</v>
      </c>
      <c r="E47" s="805">
        <v>156349</v>
      </c>
      <c r="F47" s="805">
        <v>159729</v>
      </c>
      <c r="G47" s="805">
        <v>163007</v>
      </c>
      <c r="H47" s="805">
        <v>155886</v>
      </c>
      <c r="I47" s="805">
        <v>120827</v>
      </c>
      <c r="J47" s="805">
        <v>122568</v>
      </c>
    </row>
    <row r="48" spans="1:10" ht="14.25" customHeight="1">
      <c r="A48" s="116"/>
      <c r="B48" s="116"/>
      <c r="C48" s="116"/>
      <c r="D48" s="116"/>
      <c r="E48" s="116"/>
      <c r="F48" s="116"/>
      <c r="G48" s="116"/>
      <c r="H48" s="116"/>
      <c r="I48" s="116"/>
      <c r="J48" s="1595"/>
    </row>
    <row r="49" spans="1:10" ht="14.25" customHeight="1">
      <c r="A49" s="116"/>
      <c r="B49" s="116"/>
      <c r="C49" s="116"/>
      <c r="D49" s="116"/>
      <c r="E49" s="116"/>
      <c r="F49" s="116"/>
      <c r="G49" s="116"/>
      <c r="H49" s="116"/>
      <c r="I49" s="116"/>
      <c r="J49" s="1595"/>
    </row>
    <row r="50" spans="1:10" ht="14.25" customHeight="1">
      <c r="A50" s="116"/>
      <c r="B50" s="116"/>
      <c r="C50" s="116"/>
      <c r="D50" s="116"/>
      <c r="E50" s="116"/>
      <c r="F50" s="116"/>
      <c r="G50" s="116"/>
      <c r="H50" s="116"/>
      <c r="I50" s="116"/>
      <c r="J50" s="1595"/>
    </row>
    <row r="51" spans="1:10" ht="14.25" customHeight="1">
      <c r="A51" s="116"/>
      <c r="B51" s="116"/>
      <c r="C51" s="116"/>
      <c r="D51" s="116"/>
      <c r="E51" s="116"/>
      <c r="F51" s="116"/>
      <c r="G51" s="116"/>
      <c r="H51" s="116"/>
      <c r="I51" s="116"/>
      <c r="J51" s="1595"/>
    </row>
    <row r="52" spans="1:10" ht="14.25" customHeight="1">
      <c r="A52" s="116"/>
      <c r="B52" s="116"/>
      <c r="C52" s="116"/>
      <c r="D52" s="116"/>
      <c r="E52" s="116"/>
      <c r="F52" s="116"/>
      <c r="G52" s="116"/>
      <c r="H52" s="116"/>
      <c r="I52" s="116"/>
      <c r="J52" s="1595"/>
    </row>
    <row r="53" spans="1:10" ht="14.25" customHeight="1">
      <c r="A53" s="116"/>
      <c r="B53" s="116"/>
      <c r="C53" s="116"/>
      <c r="D53" s="116"/>
      <c r="E53" s="116"/>
      <c r="F53" s="116"/>
      <c r="G53" s="116"/>
      <c r="H53" s="116"/>
      <c r="I53" s="116"/>
      <c r="J53" s="1595"/>
    </row>
    <row r="54" spans="1:10" ht="14.25" customHeight="1">
      <c r="A54" s="116"/>
      <c r="B54" s="116"/>
      <c r="C54" s="116"/>
      <c r="D54" s="116"/>
      <c r="E54" s="116"/>
      <c r="F54" s="116"/>
      <c r="G54" s="116"/>
      <c r="H54" s="116"/>
      <c r="I54" s="116"/>
      <c r="J54" s="1595"/>
    </row>
    <row r="55" spans="1:10" ht="14.25" customHeight="1">
      <c r="A55" s="1595"/>
      <c r="B55" s="1595"/>
      <c r="C55" s="1595"/>
      <c r="D55" s="1595"/>
      <c r="E55" s="1595"/>
      <c r="F55" s="1595"/>
      <c r="G55" s="1595"/>
      <c r="H55" s="1595"/>
      <c r="I55" s="1595"/>
      <c r="J55" s="1595"/>
    </row>
    <row r="56" spans="1:10" ht="14.25" customHeight="1">
      <c r="A56" s="1595"/>
      <c r="B56" s="1595"/>
      <c r="C56" s="1595"/>
      <c r="D56" s="1595"/>
      <c r="E56" s="1595"/>
      <c r="F56" s="1595"/>
      <c r="G56" s="1595"/>
      <c r="H56" s="1595"/>
      <c r="I56" s="1595"/>
      <c r="J56" s="1595"/>
    </row>
    <row r="57" spans="1:10" ht="14.25" customHeight="1">
      <c r="A57" s="1595"/>
      <c r="B57" s="1595"/>
      <c r="C57" s="1595"/>
      <c r="D57" s="1595"/>
      <c r="E57" s="1595"/>
      <c r="F57" s="1595"/>
      <c r="G57" s="1595"/>
      <c r="H57" s="1595"/>
      <c r="I57" s="1595"/>
      <c r="J57" s="1595"/>
    </row>
    <row r="58" spans="1:10" ht="14.25" customHeight="1">
      <c r="A58" s="1595"/>
      <c r="B58" s="1595"/>
      <c r="C58" s="1595"/>
      <c r="D58" s="1595"/>
      <c r="E58" s="1595"/>
      <c r="F58" s="1595"/>
      <c r="G58" s="1595"/>
      <c r="H58" s="1595"/>
      <c r="I58" s="1595"/>
      <c r="J58" s="1595"/>
    </row>
    <row r="59" spans="1:10" ht="14.25" customHeight="1">
      <c r="A59" s="1595"/>
      <c r="B59" s="1595"/>
      <c r="C59" s="1595"/>
      <c r="D59" s="1595"/>
      <c r="E59" s="1595"/>
      <c r="F59" s="1595"/>
      <c r="G59" s="1595"/>
      <c r="H59" s="1595"/>
      <c r="I59" s="1595"/>
      <c r="J59" s="1595"/>
    </row>
    <row r="60" spans="1:10" ht="14.25" customHeight="1">
      <c r="A60" s="1595"/>
      <c r="B60" s="1595"/>
      <c r="C60" s="1595"/>
      <c r="D60" s="1595"/>
      <c r="E60" s="1595"/>
      <c r="F60" s="1595"/>
      <c r="G60" s="1595"/>
      <c r="H60" s="1595"/>
      <c r="I60" s="1595"/>
      <c r="J60" s="1595"/>
    </row>
    <row r="61" spans="1:10" ht="14.25" customHeight="1">
      <c r="A61" s="1595"/>
      <c r="B61" s="1595"/>
      <c r="C61" s="1595"/>
      <c r="D61" s="1595"/>
      <c r="E61" s="1595"/>
      <c r="F61" s="1595"/>
      <c r="G61" s="1595"/>
      <c r="H61" s="1595"/>
      <c r="I61" s="1595"/>
      <c r="J61" s="1595"/>
    </row>
    <row r="62" spans="1:10" ht="14.25" customHeight="1">
      <c r="A62" s="1595"/>
      <c r="B62" s="1595"/>
      <c r="C62" s="1595"/>
      <c r="D62" s="1595"/>
      <c r="E62" s="1595"/>
      <c r="F62" s="1595"/>
      <c r="G62" s="1595"/>
      <c r="H62" s="1595"/>
      <c r="I62" s="1595"/>
      <c r="J62" s="1595"/>
    </row>
    <row r="63" spans="1:10" ht="14.25" customHeight="1">
      <c r="A63" s="1595"/>
      <c r="B63" s="1595"/>
      <c r="C63" s="1595"/>
      <c r="D63" s="1595"/>
      <c r="E63" s="1595"/>
      <c r="F63" s="1595"/>
      <c r="G63" s="1595"/>
      <c r="H63" s="1595"/>
      <c r="I63" s="1595"/>
      <c r="J63" s="1595"/>
    </row>
    <row r="64" spans="1:10" ht="14.25" customHeight="1">
      <c r="A64" s="1595"/>
      <c r="B64" s="1595"/>
      <c r="C64" s="1595"/>
      <c r="D64" s="1595"/>
      <c r="E64" s="1595"/>
      <c r="F64" s="1595"/>
      <c r="G64" s="1595"/>
      <c r="H64" s="1595"/>
      <c r="I64" s="1595"/>
      <c r="J64" s="1595"/>
    </row>
    <row r="65" spans="1:10" ht="14.25" customHeight="1">
      <c r="A65" s="1595"/>
      <c r="B65" s="1595"/>
      <c r="C65" s="1595"/>
      <c r="D65" s="1595"/>
      <c r="E65" s="1595"/>
      <c r="F65" s="1595"/>
      <c r="G65" s="1595"/>
      <c r="H65" s="1595"/>
      <c r="I65" s="1595"/>
      <c r="J65" s="1595"/>
    </row>
    <row r="66" spans="1:10" ht="14.25" customHeight="1">
      <c r="A66" s="1595"/>
      <c r="B66" s="1595"/>
      <c r="C66" s="1595"/>
      <c r="D66" s="1595"/>
      <c r="E66" s="1595"/>
      <c r="F66" s="1595"/>
      <c r="G66" s="1595"/>
      <c r="H66" s="1595"/>
      <c r="I66" s="1595"/>
      <c r="J66" s="1595"/>
    </row>
  </sheetData>
  <mergeCells count="6">
    <mergeCell ref="A18:D18"/>
    <mergeCell ref="C1:D1"/>
    <mergeCell ref="E1:F1"/>
    <mergeCell ref="G1:H1"/>
    <mergeCell ref="I1:J1"/>
    <mergeCell ref="A14:F14"/>
  </mergeCells>
  <pageMargins left="0.7" right="0.7" top="0.75" bottom="0.75" header="0.3" footer="0.3"/>
  <pageSetup paperSize="9" scale="74" orientation="portrait" r:id="rId1"/>
  <customProperties>
    <customPr name="_pios_id" r:id="rId2"/>
  </customPropertie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5C8AE2-A2AA-4EE5-AF0B-928B3DBF0D6C}">
  <dimension ref="A1:H50"/>
  <sheetViews>
    <sheetView showZeros="0" view="pageLayout" topLeftCell="A56" zoomScaleNormal="100" zoomScaleSheetLayoutView="100" workbookViewId="0">
      <selection activeCell="A8" sqref="A8"/>
    </sheetView>
  </sheetViews>
  <sheetFormatPr defaultColWidth="9.109375" defaultRowHeight="14.4"/>
  <cols>
    <col min="1" max="1" width="58.6640625" style="1595" customWidth="1"/>
    <col min="2" max="8" width="8.109375" style="1595" customWidth="1"/>
    <col min="9" max="16384" width="9.109375" style="1595"/>
  </cols>
  <sheetData>
    <row r="1" spans="1:8">
      <c r="A1" s="1623" t="s">
        <v>673</v>
      </c>
      <c r="B1" s="135"/>
      <c r="C1" s="116"/>
      <c r="D1" s="133"/>
      <c r="E1" s="133"/>
      <c r="F1" s="116"/>
      <c r="G1" s="133"/>
    </row>
    <row r="2" spans="1:8">
      <c r="A2" s="86" t="s">
        <v>672</v>
      </c>
      <c r="B2" s="135"/>
      <c r="C2" s="116"/>
      <c r="D2" s="133"/>
      <c r="E2" s="133"/>
      <c r="F2" s="116"/>
      <c r="G2" s="133"/>
      <c r="H2" s="165"/>
    </row>
    <row r="3" spans="1:8" ht="15" thickBot="1">
      <c r="A3" s="386"/>
      <c r="B3" s="782"/>
      <c r="C3" s="855"/>
      <c r="D3" s="855"/>
      <c r="E3" s="855"/>
      <c r="F3" s="855"/>
      <c r="G3" s="133"/>
    </row>
    <row r="4" spans="1:8" ht="15" thickBot="1">
      <c r="A4" s="169" t="s">
        <v>122</v>
      </c>
      <c r="B4" s="155" t="s">
        <v>1464</v>
      </c>
      <c r="C4" s="155" t="s">
        <v>1130</v>
      </c>
      <c r="D4" s="155" t="s">
        <v>1039</v>
      </c>
      <c r="E4" s="154" t="s">
        <v>969</v>
      </c>
      <c r="F4" s="154" t="s">
        <v>1044</v>
      </c>
      <c r="G4" s="154" t="s">
        <v>1043</v>
      </c>
      <c r="H4" s="154" t="s">
        <v>965</v>
      </c>
    </row>
    <row r="5" spans="1:8">
      <c r="A5" s="168" t="s">
        <v>425</v>
      </c>
      <c r="B5" s="152"/>
      <c r="C5" s="151"/>
      <c r="D5" s="151"/>
      <c r="E5" s="151"/>
      <c r="F5" s="151"/>
      <c r="G5" s="151"/>
      <c r="H5" s="151"/>
    </row>
    <row r="6" spans="1:8">
      <c r="A6" s="168" t="s">
        <v>424</v>
      </c>
      <c r="B6" s="1616">
        <v>25417</v>
      </c>
      <c r="C6" s="400">
        <v>25513</v>
      </c>
      <c r="D6" s="400">
        <v>25841</v>
      </c>
      <c r="E6" s="400">
        <v>25664</v>
      </c>
      <c r="F6" s="400">
        <v>25765</v>
      </c>
      <c r="G6" s="400">
        <v>25860</v>
      </c>
      <c r="H6" s="400">
        <v>26869</v>
      </c>
    </row>
    <row r="7" spans="1:8">
      <c r="A7" s="117" t="s">
        <v>423</v>
      </c>
      <c r="B7" s="399">
        <v>0</v>
      </c>
      <c r="C7" s="398">
        <v>0</v>
      </c>
      <c r="D7" s="398">
        <v>0</v>
      </c>
      <c r="E7" s="398">
        <v>0</v>
      </c>
      <c r="F7" s="398">
        <v>0</v>
      </c>
      <c r="G7" s="398">
        <v>0</v>
      </c>
      <c r="H7" s="398">
        <v>0</v>
      </c>
    </row>
    <row r="8" spans="1:8">
      <c r="A8" s="168" t="s">
        <v>422</v>
      </c>
      <c r="B8" s="395">
        <v>25417</v>
      </c>
      <c r="C8" s="394">
        <v>25513</v>
      </c>
      <c r="D8" s="394">
        <v>25841</v>
      </c>
      <c r="E8" s="394">
        <v>25664</v>
      </c>
      <c r="F8" s="394">
        <v>25765</v>
      </c>
      <c r="G8" s="394">
        <v>25860</v>
      </c>
      <c r="H8" s="394">
        <v>26869</v>
      </c>
    </row>
    <row r="9" spans="1:8">
      <c r="A9" s="168" t="s">
        <v>421</v>
      </c>
      <c r="B9" s="395">
        <v>-237</v>
      </c>
      <c r="C9" s="394">
        <v>-143</v>
      </c>
      <c r="D9" s="394">
        <v>-136</v>
      </c>
      <c r="E9" s="394">
        <v>0</v>
      </c>
      <c r="F9" s="394">
        <v>0</v>
      </c>
      <c r="G9" s="394">
        <v>0</v>
      </c>
      <c r="H9" s="394">
        <v>0</v>
      </c>
    </row>
    <row r="10" spans="1:8">
      <c r="A10" s="168" t="s">
        <v>420</v>
      </c>
      <c r="B10" s="395">
        <v>-1779</v>
      </c>
      <c r="C10" s="394">
        <v>-1725</v>
      </c>
      <c r="D10" s="394">
        <v>-1749</v>
      </c>
      <c r="E10" s="394">
        <v>-1676</v>
      </c>
      <c r="F10" s="394">
        <v>-2382</v>
      </c>
      <c r="G10" s="394">
        <v>-2385</v>
      </c>
      <c r="H10" s="394">
        <v>-2331</v>
      </c>
    </row>
    <row r="11" spans="1:8">
      <c r="A11" s="168" t="s">
        <v>419</v>
      </c>
      <c r="B11" s="395">
        <v>0</v>
      </c>
      <c r="C11" s="394">
        <v>0</v>
      </c>
      <c r="D11" s="394">
        <v>0</v>
      </c>
      <c r="E11" s="394">
        <v>0</v>
      </c>
      <c r="F11" s="394">
        <v>0</v>
      </c>
      <c r="G11" s="394">
        <v>-18</v>
      </c>
      <c r="H11" s="394">
        <v>0</v>
      </c>
    </row>
    <row r="12" spans="1:8">
      <c r="A12" s="168" t="s">
        <v>410</v>
      </c>
      <c r="B12" s="395">
        <v>-73</v>
      </c>
      <c r="C12" s="394">
        <v>-131</v>
      </c>
      <c r="D12" s="394">
        <v>-134</v>
      </c>
      <c r="E12" s="394">
        <v>-122</v>
      </c>
      <c r="F12" s="394">
        <v>-140</v>
      </c>
      <c r="G12" s="394">
        <v>-148</v>
      </c>
      <c r="H12" s="394">
        <v>-116</v>
      </c>
    </row>
    <row r="13" spans="1:8">
      <c r="A13" s="168" t="s">
        <v>409</v>
      </c>
      <c r="B13" s="395">
        <v>-250</v>
      </c>
      <c r="C13" s="394">
        <v>-363</v>
      </c>
      <c r="D13" s="394">
        <v>-266</v>
      </c>
      <c r="E13" s="394">
        <v>-324</v>
      </c>
      <c r="F13" s="394">
        <v>-256</v>
      </c>
      <c r="G13" s="394">
        <v>-233</v>
      </c>
      <c r="H13" s="394">
        <v>-363</v>
      </c>
    </row>
    <row r="14" spans="1:8">
      <c r="A14" s="117" t="s">
        <v>418</v>
      </c>
      <c r="B14" s="397">
        <v>-2339</v>
      </c>
      <c r="C14" s="396">
        <v>-2362</v>
      </c>
      <c r="D14" s="396">
        <v>-2285</v>
      </c>
      <c r="E14" s="396">
        <v>-2121</v>
      </c>
      <c r="F14" s="396">
        <v>-2778</v>
      </c>
      <c r="G14" s="396">
        <v>-2783</v>
      </c>
      <c r="H14" s="396">
        <v>-2810</v>
      </c>
    </row>
    <row r="15" spans="1:8">
      <c r="A15" s="1610" t="s">
        <v>417</v>
      </c>
      <c r="B15" s="1612">
        <v>23078</v>
      </c>
      <c r="C15" s="1611">
        <v>23151</v>
      </c>
      <c r="D15" s="1611">
        <v>23556</v>
      </c>
      <c r="E15" s="1611">
        <v>23542</v>
      </c>
      <c r="F15" s="1611">
        <v>22987</v>
      </c>
      <c r="G15" s="1611">
        <v>23077</v>
      </c>
      <c r="H15" s="1611">
        <v>24059</v>
      </c>
    </row>
    <row r="16" spans="1:8">
      <c r="A16" s="1615" t="s">
        <v>416</v>
      </c>
      <c r="B16" s="1614">
        <v>2787</v>
      </c>
      <c r="C16" s="1614">
        <v>2833</v>
      </c>
      <c r="D16" s="1614">
        <v>3118</v>
      </c>
      <c r="E16" s="1614">
        <v>3182</v>
      </c>
      <c r="F16" s="1614">
        <v>3957</v>
      </c>
      <c r="G16" s="1614">
        <v>4002</v>
      </c>
      <c r="H16" s="1614">
        <v>2860</v>
      </c>
    </row>
    <row r="17" spans="1:8">
      <c r="A17" s="824" t="s">
        <v>415</v>
      </c>
      <c r="B17" s="395">
        <v>-25</v>
      </c>
      <c r="C17" s="394">
        <v>-23</v>
      </c>
      <c r="D17" s="394">
        <v>-20</v>
      </c>
      <c r="E17" s="394">
        <v>-27</v>
      </c>
      <c r="F17" s="394">
        <v>-8</v>
      </c>
      <c r="G17" s="394">
        <v>-12</v>
      </c>
      <c r="H17" s="394">
        <v>-11</v>
      </c>
    </row>
    <row r="18" spans="1:8">
      <c r="A18" s="167" t="s">
        <v>414</v>
      </c>
      <c r="B18" s="397">
        <v>2762</v>
      </c>
      <c r="C18" s="396">
        <v>2810</v>
      </c>
      <c r="D18" s="396">
        <v>3098</v>
      </c>
      <c r="E18" s="396">
        <v>3155</v>
      </c>
      <c r="F18" s="396">
        <v>3949</v>
      </c>
      <c r="G18" s="396">
        <v>3991</v>
      </c>
      <c r="H18" s="396">
        <v>2849</v>
      </c>
    </row>
    <row r="19" spans="1:8">
      <c r="A19" s="1610" t="s">
        <v>413</v>
      </c>
      <c r="B19" s="1612">
        <v>25840</v>
      </c>
      <c r="C19" s="1611">
        <v>25961</v>
      </c>
      <c r="D19" s="1611">
        <v>26654</v>
      </c>
      <c r="E19" s="1611">
        <v>26697</v>
      </c>
      <c r="F19" s="1611">
        <v>26936</v>
      </c>
      <c r="G19" s="1611">
        <v>27068</v>
      </c>
      <c r="H19" s="1611">
        <v>26908</v>
      </c>
    </row>
    <row r="20" spans="1:8">
      <c r="A20" s="1613" t="s">
        <v>412</v>
      </c>
      <c r="B20" s="1612">
        <v>4241</v>
      </c>
      <c r="C20" s="1611">
        <v>4383</v>
      </c>
      <c r="D20" s="1611">
        <v>4559</v>
      </c>
      <c r="E20" s="1611">
        <v>4789</v>
      </c>
      <c r="F20" s="1611">
        <v>4906</v>
      </c>
      <c r="G20" s="1611">
        <v>4801</v>
      </c>
      <c r="H20" s="1611">
        <v>4960</v>
      </c>
    </row>
    <row r="21" spans="1:8">
      <c r="A21" s="168" t="s">
        <v>411</v>
      </c>
      <c r="B21" s="395">
        <v>481</v>
      </c>
      <c r="C21" s="394">
        <v>282</v>
      </c>
      <c r="D21" s="394">
        <v>275</v>
      </c>
      <c r="E21" s="394">
        <v>288</v>
      </c>
      <c r="F21" s="394">
        <v>122</v>
      </c>
      <c r="G21" s="394">
        <v>135</v>
      </c>
      <c r="H21" s="394">
        <v>111</v>
      </c>
    </row>
    <row r="22" spans="1:8">
      <c r="A22" s="168" t="s">
        <v>346</v>
      </c>
      <c r="B22" s="395">
        <v>-1000</v>
      </c>
      <c r="C22" s="394">
        <v>-1000</v>
      </c>
      <c r="D22" s="394">
        <v>-1000</v>
      </c>
      <c r="E22" s="394">
        <v>-1000</v>
      </c>
      <c r="F22" s="394">
        <v>-1000</v>
      </c>
      <c r="G22" s="394">
        <v>-1000</v>
      </c>
      <c r="H22" s="394">
        <v>-1000</v>
      </c>
    </row>
    <row r="23" spans="1:8">
      <c r="A23" s="168" t="s">
        <v>409</v>
      </c>
      <c r="B23" s="395">
        <v>-63</v>
      </c>
      <c r="C23" s="394">
        <v>-63</v>
      </c>
      <c r="D23" s="394">
        <v>-62</v>
      </c>
      <c r="E23" s="394">
        <v>-62</v>
      </c>
      <c r="F23" s="394">
        <v>-63</v>
      </c>
      <c r="G23" s="394">
        <v>-49</v>
      </c>
      <c r="H23" s="394">
        <v>-51</v>
      </c>
    </row>
    <row r="24" spans="1:8">
      <c r="A24" s="1610" t="s">
        <v>408</v>
      </c>
      <c r="B24" s="1612">
        <v>-582</v>
      </c>
      <c r="C24" s="1611">
        <v>-781</v>
      </c>
      <c r="D24" s="1611">
        <v>-787</v>
      </c>
      <c r="E24" s="1611">
        <v>-774</v>
      </c>
      <c r="F24" s="1611">
        <v>-941</v>
      </c>
      <c r="G24" s="1611">
        <v>-914</v>
      </c>
      <c r="H24" s="1611">
        <v>-940</v>
      </c>
    </row>
    <row r="25" spans="1:8">
      <c r="A25" s="1610" t="s">
        <v>347</v>
      </c>
      <c r="B25" s="1612">
        <v>3659</v>
      </c>
      <c r="C25" s="1611">
        <v>3602</v>
      </c>
      <c r="D25" s="1611">
        <v>3772</v>
      </c>
      <c r="E25" s="1611">
        <v>4015</v>
      </c>
      <c r="F25" s="1611">
        <v>3965</v>
      </c>
      <c r="G25" s="1611">
        <v>3887</v>
      </c>
      <c r="H25" s="1611">
        <v>4020</v>
      </c>
    </row>
    <row r="26" spans="1:8">
      <c r="A26" s="1610" t="s">
        <v>721</v>
      </c>
      <c r="B26" s="1609">
        <v>29499</v>
      </c>
      <c r="C26" s="1608">
        <v>29563</v>
      </c>
      <c r="D26" s="1608">
        <v>30426</v>
      </c>
      <c r="E26" s="1608">
        <v>30712</v>
      </c>
      <c r="F26" s="1608">
        <v>30901</v>
      </c>
      <c r="G26" s="1608">
        <v>30955</v>
      </c>
      <c r="H26" s="1608">
        <v>30928</v>
      </c>
    </row>
    <row r="27" spans="1:8">
      <c r="A27" s="484" t="s">
        <v>968</v>
      </c>
      <c r="B27" s="352"/>
      <c r="C27" s="351"/>
      <c r="D27" s="351"/>
      <c r="E27" s="351"/>
      <c r="F27" s="351"/>
      <c r="G27" s="116"/>
    </row>
    <row r="28" spans="1:8">
      <c r="A28" s="484"/>
      <c r="B28" s="352"/>
      <c r="C28" s="351"/>
      <c r="D28" s="351"/>
      <c r="E28" s="351"/>
      <c r="F28" s="351"/>
      <c r="G28" s="116"/>
    </row>
    <row r="29" spans="1:8">
      <c r="B29" s="352"/>
      <c r="C29" s="351"/>
      <c r="D29" s="351"/>
      <c r="E29" s="351"/>
      <c r="F29" s="351"/>
      <c r="G29" s="116"/>
    </row>
    <row r="30" spans="1:8" ht="15" thickBot="1">
      <c r="A30" s="1622" t="s">
        <v>671</v>
      </c>
      <c r="B30" s="782"/>
      <c r="C30" s="855"/>
      <c r="D30" s="855"/>
      <c r="E30" s="855"/>
      <c r="F30" s="855"/>
      <c r="G30" s="116"/>
    </row>
    <row r="31" spans="1:8" ht="15" thickBot="1">
      <c r="A31" s="121" t="s">
        <v>122</v>
      </c>
      <c r="B31" s="155" t="s">
        <v>1268</v>
      </c>
      <c r="C31" s="119" t="s">
        <v>1117</v>
      </c>
      <c r="D31" s="119" t="s">
        <v>1027</v>
      </c>
      <c r="E31" s="125" t="s">
        <v>940</v>
      </c>
      <c r="F31" s="125" t="s">
        <v>729</v>
      </c>
      <c r="G31" s="125" t="s">
        <v>703</v>
      </c>
      <c r="H31" s="483" t="s">
        <v>643</v>
      </c>
    </row>
    <row r="32" spans="1:8">
      <c r="A32" s="783" t="s">
        <v>572</v>
      </c>
      <c r="B32" s="872">
        <v>23253</v>
      </c>
      <c r="C32" s="871">
        <v>23186</v>
      </c>
      <c r="D32" s="871">
        <v>23368</v>
      </c>
      <c r="E32" s="871">
        <v>23529</v>
      </c>
      <c r="F32" s="871">
        <v>22977</v>
      </c>
      <c r="G32" s="871">
        <v>23066</v>
      </c>
      <c r="H32" s="871">
        <v>24027</v>
      </c>
    </row>
    <row r="33" spans="1:8">
      <c r="A33" s="166" t="s">
        <v>571</v>
      </c>
      <c r="B33" s="870">
        <v>29675</v>
      </c>
      <c r="C33" s="869">
        <v>29598</v>
      </c>
      <c r="D33" s="869">
        <v>30238</v>
      </c>
      <c r="E33" s="869">
        <v>30699</v>
      </c>
      <c r="F33" s="869">
        <v>30891</v>
      </c>
      <c r="G33" s="869">
        <v>30944</v>
      </c>
      <c r="H33" s="869">
        <v>30896</v>
      </c>
    </row>
    <row r="34" spans="1:8">
      <c r="B34" s="149"/>
    </row>
    <row r="35" spans="1:8">
      <c r="A35" s="1620" t="s">
        <v>799</v>
      </c>
      <c r="B35" s="130"/>
      <c r="C35" s="785"/>
      <c r="D35" s="785"/>
    </row>
    <row r="36" spans="1:8" ht="15" thickBot="1">
      <c r="A36" s="783"/>
      <c r="B36" s="782"/>
      <c r="C36" s="781"/>
      <c r="D36" s="781"/>
    </row>
    <row r="37" spans="1:8" ht="15" thickBot="1">
      <c r="A37" s="121" t="s">
        <v>273</v>
      </c>
      <c r="B37" s="127" t="s">
        <v>1268</v>
      </c>
      <c r="C37" s="119" t="s">
        <v>1117</v>
      </c>
      <c r="D37" s="119" t="s">
        <v>1027</v>
      </c>
      <c r="E37" s="118" t="s">
        <v>940</v>
      </c>
      <c r="F37" s="118" t="s">
        <v>729</v>
      </c>
      <c r="G37" s="118" t="s">
        <v>703</v>
      </c>
      <c r="H37" s="118" t="s">
        <v>643</v>
      </c>
    </row>
    <row r="38" spans="1:8">
      <c r="A38" s="168" t="s">
        <v>683</v>
      </c>
      <c r="B38" s="779">
        <v>17</v>
      </c>
      <c r="C38" s="778">
        <v>17.2</v>
      </c>
      <c r="D38" s="778">
        <v>17.100000000000001</v>
      </c>
      <c r="E38" s="778">
        <v>15.8</v>
      </c>
      <c r="F38" s="778">
        <v>15.3</v>
      </c>
      <c r="G38" s="778">
        <v>15.4</v>
      </c>
      <c r="H38" s="778">
        <v>16</v>
      </c>
    </row>
    <row r="39" spans="1:8">
      <c r="A39" s="168" t="s">
        <v>682</v>
      </c>
      <c r="B39" s="779">
        <v>19</v>
      </c>
      <c r="C39" s="778">
        <v>19.3</v>
      </c>
      <c r="D39" s="778">
        <v>19.3</v>
      </c>
      <c r="E39" s="778">
        <v>18</v>
      </c>
      <c r="F39" s="778">
        <v>17.899999999999999</v>
      </c>
      <c r="G39" s="778">
        <v>18.100000000000001</v>
      </c>
      <c r="H39" s="778">
        <v>17.899999999999999</v>
      </c>
    </row>
    <row r="40" spans="1:8">
      <c r="A40" s="168" t="s">
        <v>681</v>
      </c>
      <c r="B40" s="779">
        <v>21.7</v>
      </c>
      <c r="C40" s="778">
        <v>22</v>
      </c>
      <c r="D40" s="778">
        <v>22.1</v>
      </c>
      <c r="E40" s="778">
        <v>20.7</v>
      </c>
      <c r="F40" s="778">
        <v>20.6</v>
      </c>
      <c r="G40" s="778">
        <v>20.7</v>
      </c>
      <c r="H40" s="778">
        <v>20.6</v>
      </c>
    </row>
    <row r="41" spans="1:8">
      <c r="A41" s="168" t="s">
        <v>680</v>
      </c>
      <c r="B41" s="779">
        <v>16.899999999999999</v>
      </c>
      <c r="C41" s="778">
        <v>17.2</v>
      </c>
      <c r="D41" s="778">
        <v>17.2</v>
      </c>
      <c r="E41" s="778">
        <v>15.9</v>
      </c>
      <c r="F41" s="778">
        <v>15.3</v>
      </c>
      <c r="G41" s="778">
        <v>15.4</v>
      </c>
      <c r="H41" s="778">
        <v>16</v>
      </c>
    </row>
    <row r="42" spans="1:8">
      <c r="A42" s="168" t="s">
        <v>679</v>
      </c>
      <c r="B42" s="779">
        <v>18.899999999999999</v>
      </c>
      <c r="C42" s="778">
        <v>19.3</v>
      </c>
      <c r="D42" s="778">
        <v>19.5</v>
      </c>
      <c r="E42" s="778">
        <v>18</v>
      </c>
      <c r="F42" s="778">
        <v>18</v>
      </c>
      <c r="G42" s="778">
        <v>18.100000000000001</v>
      </c>
      <c r="H42" s="778">
        <v>17.899999999999999</v>
      </c>
    </row>
    <row r="43" spans="1:8">
      <c r="A43" s="168" t="s">
        <v>678</v>
      </c>
      <c r="B43" s="779">
        <v>21.6</v>
      </c>
      <c r="C43" s="778">
        <v>21.9</v>
      </c>
      <c r="D43" s="778">
        <v>22.2</v>
      </c>
      <c r="E43" s="778">
        <v>20.7</v>
      </c>
      <c r="F43" s="778">
        <v>20.6</v>
      </c>
      <c r="G43" s="778">
        <v>20.7</v>
      </c>
      <c r="H43" s="778">
        <v>20.6</v>
      </c>
    </row>
    <row r="44" spans="1:8">
      <c r="A44" s="85"/>
      <c r="B44" s="149"/>
    </row>
    <row r="45" spans="1:8" ht="15" thickBot="1">
      <c r="A45" s="868" t="s">
        <v>345</v>
      </c>
      <c r="B45" s="782"/>
      <c r="C45" s="855"/>
      <c r="D45" s="855"/>
      <c r="E45" s="855"/>
      <c r="F45" s="855"/>
    </row>
    <row r="46" spans="1:8" ht="15" thickBot="1">
      <c r="A46" s="120"/>
      <c r="B46" s="155" t="s">
        <v>1464</v>
      </c>
      <c r="C46" s="119" t="s">
        <v>1130</v>
      </c>
      <c r="D46" s="119" t="s">
        <v>1039</v>
      </c>
      <c r="E46" s="118" t="s">
        <v>969</v>
      </c>
      <c r="F46" s="118" t="s">
        <v>1044</v>
      </c>
      <c r="G46" s="118" t="s">
        <v>1043</v>
      </c>
      <c r="H46" s="118" t="s">
        <v>965</v>
      </c>
    </row>
    <row r="47" spans="1:8">
      <c r="A47" s="168" t="s">
        <v>344</v>
      </c>
      <c r="B47" s="775">
        <v>25840</v>
      </c>
      <c r="C47" s="867">
        <v>25961</v>
      </c>
      <c r="D47" s="867">
        <v>26654</v>
      </c>
      <c r="E47" s="867">
        <v>26697</v>
      </c>
      <c r="F47" s="867">
        <v>26936</v>
      </c>
      <c r="G47" s="867">
        <v>27068</v>
      </c>
      <c r="H47" s="867">
        <v>26908</v>
      </c>
    </row>
    <row r="48" spans="1:8">
      <c r="A48" s="168" t="s">
        <v>343</v>
      </c>
      <c r="B48" s="867">
        <v>477943</v>
      </c>
      <c r="C48" s="867">
        <v>474867</v>
      </c>
      <c r="D48" s="867">
        <v>444959</v>
      </c>
      <c r="E48" s="867">
        <v>464831</v>
      </c>
      <c r="F48" s="867">
        <v>472183</v>
      </c>
      <c r="G48" s="867">
        <v>481518</v>
      </c>
      <c r="H48" s="867">
        <v>453689</v>
      </c>
    </row>
    <row r="49" spans="1:8">
      <c r="A49" s="117" t="s">
        <v>342</v>
      </c>
      <c r="B49" s="145">
        <v>5.4</v>
      </c>
      <c r="C49" s="145">
        <v>5.5</v>
      </c>
      <c r="D49" s="145">
        <v>6</v>
      </c>
      <c r="E49" s="145">
        <v>5.7</v>
      </c>
      <c r="F49" s="145">
        <v>5.7</v>
      </c>
      <c r="G49" s="145">
        <v>5.6</v>
      </c>
      <c r="H49" s="145">
        <v>5.9</v>
      </c>
    </row>
    <row r="50" spans="1:8">
      <c r="A50" s="85" t="s">
        <v>968</v>
      </c>
      <c r="B50" s="149"/>
    </row>
  </sheetData>
  <pageMargins left="0.7" right="0.7" top="0.75" bottom="0.75" header="0.3" footer="0.3"/>
  <pageSetup paperSize="9" scale="75" orientation="portrait" r:id="rId1"/>
  <customProperties>
    <customPr name="_pios_id" r:id="rId2"/>
  </customPropertie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A2F265-4452-4B37-9E35-63C4BA6D38DE}">
  <dimension ref="A1:G66"/>
  <sheetViews>
    <sheetView showGridLines="0" showZeros="0" view="pageLayout" topLeftCell="A66" zoomScaleNormal="100" zoomScaleSheetLayoutView="100" workbookViewId="0">
      <selection activeCell="A12" sqref="A12"/>
    </sheetView>
  </sheetViews>
  <sheetFormatPr defaultColWidth="9.109375" defaultRowHeight="14.4"/>
  <cols>
    <col min="1" max="1" width="47" style="116" customWidth="1"/>
    <col min="2" max="7" width="11.6640625" style="1595" customWidth="1"/>
    <col min="8" max="16384" width="9.109375" style="1595"/>
  </cols>
  <sheetData>
    <row r="1" spans="1:7">
      <c r="A1" s="84" t="s">
        <v>676</v>
      </c>
      <c r="B1" s="83"/>
      <c r="C1" s="82"/>
      <c r="D1" s="81"/>
      <c r="E1" s="81"/>
      <c r="F1" s="83"/>
      <c r="G1" s="82"/>
    </row>
    <row r="2" spans="1:7">
      <c r="A2" s="84"/>
      <c r="B2" s="83"/>
      <c r="C2" s="82"/>
      <c r="D2" s="81"/>
      <c r="E2" s="81"/>
      <c r="F2" s="83"/>
      <c r="G2" s="82"/>
    </row>
    <row r="3" spans="1:7">
      <c r="A3" s="140" t="s">
        <v>0</v>
      </c>
      <c r="B3" s="2108" t="s">
        <v>1454</v>
      </c>
      <c r="C3" s="2108"/>
      <c r="D3" s="2108" t="s">
        <v>1035</v>
      </c>
      <c r="E3" s="2108"/>
      <c r="F3" s="2108" t="s">
        <v>1453</v>
      </c>
      <c r="G3" s="2108"/>
    </row>
    <row r="4" spans="1:7" ht="15" customHeight="1">
      <c r="A4" s="386"/>
      <c r="B4" s="2109" t="s">
        <v>395</v>
      </c>
      <c r="C4" s="2109" t="s">
        <v>394</v>
      </c>
      <c r="D4" s="2111" t="s">
        <v>395</v>
      </c>
      <c r="E4" s="2111" t="s">
        <v>394</v>
      </c>
      <c r="F4" s="2109" t="s">
        <v>395</v>
      </c>
      <c r="G4" s="2109" t="s">
        <v>394</v>
      </c>
    </row>
    <row r="5" spans="1:7" ht="15" thickBot="1">
      <c r="A5" s="120" t="s">
        <v>122</v>
      </c>
      <c r="B5" s="2110"/>
      <c r="C5" s="2110"/>
      <c r="D5" s="2112"/>
      <c r="E5" s="2112"/>
      <c r="F5" s="2110"/>
      <c r="G5" s="2110"/>
    </row>
    <row r="6" spans="1:7">
      <c r="A6" s="153" t="s">
        <v>393</v>
      </c>
      <c r="B6" s="809">
        <v>9252</v>
      </c>
      <c r="C6" s="809">
        <v>115648</v>
      </c>
      <c r="D6" s="809">
        <v>9428</v>
      </c>
      <c r="E6" s="809">
        <v>117849</v>
      </c>
      <c r="F6" s="809">
        <v>9995</v>
      </c>
      <c r="G6" s="809">
        <v>124943</v>
      </c>
    </row>
    <row r="7" spans="1:7">
      <c r="A7" s="150" t="s">
        <v>392</v>
      </c>
      <c r="B7" s="775">
        <v>561</v>
      </c>
      <c r="C7" s="775">
        <v>7017</v>
      </c>
      <c r="D7" s="775">
        <v>502</v>
      </c>
      <c r="E7" s="775">
        <v>6275</v>
      </c>
      <c r="F7" s="775">
        <v>654</v>
      </c>
      <c r="G7" s="775">
        <v>8172</v>
      </c>
    </row>
    <row r="8" spans="1:7">
      <c r="A8" s="150"/>
      <c r="B8" s="775" t="s">
        <v>59</v>
      </c>
      <c r="C8" s="775" t="s">
        <v>59</v>
      </c>
      <c r="D8" s="775" t="s">
        <v>59</v>
      </c>
      <c r="E8" s="775" t="s">
        <v>59</v>
      </c>
      <c r="F8" s="775" t="s">
        <v>59</v>
      </c>
      <c r="G8" s="775" t="s">
        <v>59</v>
      </c>
    </row>
    <row r="9" spans="1:7">
      <c r="A9" s="150" t="s">
        <v>391</v>
      </c>
      <c r="B9" s="775">
        <v>6407</v>
      </c>
      <c r="C9" s="775">
        <v>80092</v>
      </c>
      <c r="D9" s="775">
        <v>6551</v>
      </c>
      <c r="E9" s="775">
        <v>81884</v>
      </c>
      <c r="F9" s="775">
        <v>7181</v>
      </c>
      <c r="G9" s="775">
        <v>89764</v>
      </c>
    </row>
    <row r="10" spans="1:7">
      <c r="A10" s="150" t="s">
        <v>362</v>
      </c>
      <c r="B10" s="775">
        <v>0</v>
      </c>
      <c r="C10" s="775">
        <v>0</v>
      </c>
      <c r="D10" s="775">
        <v>0</v>
      </c>
      <c r="E10" s="775">
        <v>0</v>
      </c>
      <c r="F10" s="775">
        <v>0</v>
      </c>
      <c r="G10" s="775">
        <v>0</v>
      </c>
    </row>
    <row r="11" spans="1:7">
      <c r="A11" s="150" t="s">
        <v>368</v>
      </c>
      <c r="B11" s="775">
        <v>4941</v>
      </c>
      <c r="C11" s="775">
        <v>61762</v>
      </c>
      <c r="D11" s="775">
        <v>5013</v>
      </c>
      <c r="E11" s="775">
        <v>62665</v>
      </c>
      <c r="F11" s="775">
        <v>5631</v>
      </c>
      <c r="G11" s="775">
        <v>70389</v>
      </c>
    </row>
    <row r="12" spans="1:7">
      <c r="A12" s="847" t="s">
        <v>390</v>
      </c>
      <c r="B12" s="775">
        <v>4443</v>
      </c>
      <c r="C12" s="775">
        <v>55542</v>
      </c>
      <c r="D12" s="775">
        <v>4597</v>
      </c>
      <c r="E12" s="775">
        <v>57460</v>
      </c>
      <c r="F12" s="775">
        <v>5083</v>
      </c>
      <c r="G12" s="775">
        <v>63533</v>
      </c>
    </row>
    <row r="13" spans="1:7">
      <c r="A13" s="847" t="s">
        <v>389</v>
      </c>
      <c r="B13" s="775">
        <v>498</v>
      </c>
      <c r="C13" s="775">
        <v>6220</v>
      </c>
      <c r="D13" s="775">
        <v>416</v>
      </c>
      <c r="E13" s="775">
        <v>5205</v>
      </c>
      <c r="F13" s="775">
        <v>548</v>
      </c>
      <c r="G13" s="775">
        <v>6856</v>
      </c>
    </row>
    <row r="14" spans="1:7">
      <c r="A14" s="150" t="s">
        <v>365</v>
      </c>
      <c r="B14" s="775">
        <v>449</v>
      </c>
      <c r="C14" s="775">
        <v>5610</v>
      </c>
      <c r="D14" s="775">
        <v>495</v>
      </c>
      <c r="E14" s="775">
        <v>6190</v>
      </c>
      <c r="F14" s="775">
        <v>493</v>
      </c>
      <c r="G14" s="775">
        <v>6161</v>
      </c>
    </row>
    <row r="15" spans="1:7">
      <c r="A15" s="150" t="s">
        <v>361</v>
      </c>
      <c r="B15" s="775">
        <v>856</v>
      </c>
      <c r="C15" s="775">
        <v>10704</v>
      </c>
      <c r="D15" s="775">
        <v>865</v>
      </c>
      <c r="E15" s="775">
        <v>10811</v>
      </c>
      <c r="F15" s="775">
        <v>870</v>
      </c>
      <c r="G15" s="775">
        <v>10876</v>
      </c>
    </row>
    <row r="16" spans="1:7">
      <c r="A16" s="150" t="s">
        <v>360</v>
      </c>
      <c r="B16" s="775">
        <v>161</v>
      </c>
      <c r="C16" s="775">
        <v>2016</v>
      </c>
      <c r="D16" s="775">
        <v>178</v>
      </c>
      <c r="E16" s="775">
        <v>2218</v>
      </c>
      <c r="F16" s="775">
        <v>187</v>
      </c>
      <c r="G16" s="775">
        <v>2338</v>
      </c>
    </row>
    <row r="17" spans="1:7">
      <c r="A17" s="150"/>
      <c r="B17" s="775"/>
      <c r="C17" s="775" t="s">
        <v>59</v>
      </c>
      <c r="D17" s="775"/>
      <c r="E17" s="846" t="s">
        <v>59</v>
      </c>
      <c r="F17" s="846"/>
      <c r="G17" s="846" t="s">
        <v>59</v>
      </c>
    </row>
    <row r="18" spans="1:7">
      <c r="A18" s="150" t="s">
        <v>363</v>
      </c>
      <c r="B18" s="775">
        <v>2845</v>
      </c>
      <c r="C18" s="775">
        <v>35556</v>
      </c>
      <c r="D18" s="775">
        <v>2877</v>
      </c>
      <c r="E18" s="775">
        <v>35965</v>
      </c>
      <c r="F18" s="775">
        <v>2814</v>
      </c>
      <c r="G18" s="775">
        <v>35179</v>
      </c>
    </row>
    <row r="19" spans="1:7">
      <c r="A19" s="150" t="s">
        <v>388</v>
      </c>
      <c r="B19" s="775">
        <v>52</v>
      </c>
      <c r="C19" s="775">
        <v>648</v>
      </c>
      <c r="D19" s="775">
        <v>68</v>
      </c>
      <c r="E19" s="775">
        <v>846</v>
      </c>
      <c r="F19" s="775">
        <v>25</v>
      </c>
      <c r="G19" s="775">
        <v>322</v>
      </c>
    </row>
    <row r="20" spans="1:7">
      <c r="A20" s="150" t="s">
        <v>387</v>
      </c>
      <c r="B20" s="775">
        <v>6</v>
      </c>
      <c r="C20" s="775">
        <v>81</v>
      </c>
      <c r="D20" s="775">
        <v>5</v>
      </c>
      <c r="E20" s="775">
        <v>62</v>
      </c>
      <c r="F20" s="775">
        <v>6</v>
      </c>
      <c r="G20" s="775">
        <v>76</v>
      </c>
    </row>
    <row r="21" spans="1:7">
      <c r="A21" s="150" t="s">
        <v>386</v>
      </c>
      <c r="B21" s="775">
        <v>0</v>
      </c>
      <c r="C21" s="775">
        <v>0</v>
      </c>
      <c r="D21" s="775">
        <v>0</v>
      </c>
      <c r="E21" s="775">
        <v>0</v>
      </c>
      <c r="F21" s="775">
        <v>0</v>
      </c>
      <c r="G21" s="775">
        <v>0</v>
      </c>
    </row>
    <row r="22" spans="1:7">
      <c r="A22" s="150" t="s">
        <v>385</v>
      </c>
      <c r="B22" s="775">
        <v>0</v>
      </c>
      <c r="C22" s="775">
        <v>0</v>
      </c>
      <c r="D22" s="775">
        <v>0</v>
      </c>
      <c r="E22" s="775">
        <v>0</v>
      </c>
      <c r="F22" s="775">
        <v>0</v>
      </c>
      <c r="G22" s="775">
        <v>0</v>
      </c>
    </row>
    <row r="23" spans="1:7">
      <c r="A23" s="150" t="s">
        <v>384</v>
      </c>
      <c r="B23" s="775">
        <v>0</v>
      </c>
      <c r="C23" s="775">
        <v>0</v>
      </c>
      <c r="D23" s="775">
        <v>0</v>
      </c>
      <c r="E23" s="775">
        <v>0</v>
      </c>
      <c r="F23" s="775">
        <v>0</v>
      </c>
      <c r="G23" s="775">
        <v>0</v>
      </c>
    </row>
    <row r="24" spans="1:7">
      <c r="A24" s="150" t="s">
        <v>383</v>
      </c>
      <c r="B24" s="775">
        <v>787</v>
      </c>
      <c r="C24" s="775">
        <v>9837</v>
      </c>
      <c r="D24" s="775">
        <v>879</v>
      </c>
      <c r="E24" s="775">
        <v>10993</v>
      </c>
      <c r="F24" s="775">
        <v>869</v>
      </c>
      <c r="G24" s="775">
        <v>10859</v>
      </c>
    </row>
    <row r="25" spans="1:7">
      <c r="A25" s="150" t="s">
        <v>382</v>
      </c>
      <c r="B25" s="775">
        <v>438</v>
      </c>
      <c r="C25" s="775">
        <v>5472</v>
      </c>
      <c r="D25" s="775">
        <v>397</v>
      </c>
      <c r="E25" s="775">
        <v>4963</v>
      </c>
      <c r="F25" s="775">
        <v>333</v>
      </c>
      <c r="G25" s="775">
        <v>4161</v>
      </c>
    </row>
    <row r="26" spans="1:7">
      <c r="A26" s="150" t="s">
        <v>381</v>
      </c>
      <c r="B26" s="775">
        <v>12</v>
      </c>
      <c r="C26" s="775">
        <v>145</v>
      </c>
      <c r="D26" s="775">
        <v>11</v>
      </c>
      <c r="E26" s="775">
        <v>135</v>
      </c>
      <c r="F26" s="775">
        <v>3</v>
      </c>
      <c r="G26" s="775">
        <v>43</v>
      </c>
    </row>
    <row r="27" spans="1:7">
      <c r="A27" s="150" t="s">
        <v>380</v>
      </c>
      <c r="B27" s="775">
        <v>0</v>
      </c>
      <c r="C27" s="775">
        <v>4</v>
      </c>
      <c r="D27" s="775">
        <v>0</v>
      </c>
      <c r="E27" s="775">
        <v>5</v>
      </c>
      <c r="F27" s="775">
        <v>1</v>
      </c>
      <c r="G27" s="775">
        <v>9</v>
      </c>
    </row>
    <row r="28" spans="1:7">
      <c r="A28" s="150" t="s">
        <v>379</v>
      </c>
      <c r="B28" s="775">
        <v>0</v>
      </c>
      <c r="C28" s="775">
        <v>0</v>
      </c>
      <c r="D28" s="775">
        <v>0</v>
      </c>
      <c r="E28" s="775">
        <v>0</v>
      </c>
      <c r="F28" s="775">
        <v>0</v>
      </c>
      <c r="G28" s="775">
        <v>0</v>
      </c>
    </row>
    <row r="29" spans="1:7">
      <c r="A29" s="150" t="s">
        <v>378</v>
      </c>
      <c r="B29" s="775">
        <v>78</v>
      </c>
      <c r="C29" s="775">
        <v>976</v>
      </c>
      <c r="D29" s="775">
        <v>75</v>
      </c>
      <c r="E29" s="775">
        <v>938</v>
      </c>
      <c r="F29" s="775">
        <v>71</v>
      </c>
      <c r="G29" s="775">
        <v>886</v>
      </c>
    </row>
    <row r="30" spans="1:7">
      <c r="A30" s="150" t="s">
        <v>377</v>
      </c>
      <c r="B30" s="775">
        <v>79</v>
      </c>
      <c r="C30" s="775">
        <v>992</v>
      </c>
      <c r="D30" s="775">
        <v>37</v>
      </c>
      <c r="E30" s="775">
        <v>462</v>
      </c>
      <c r="F30" s="775">
        <v>34</v>
      </c>
      <c r="G30" s="775">
        <v>426</v>
      </c>
    </row>
    <row r="31" spans="1:7">
      <c r="A31" s="845" t="s">
        <v>376</v>
      </c>
      <c r="B31" s="775">
        <v>0</v>
      </c>
      <c r="C31" s="775">
        <v>0</v>
      </c>
      <c r="D31" s="775">
        <v>0</v>
      </c>
      <c r="E31" s="775">
        <v>0</v>
      </c>
      <c r="F31" s="775">
        <v>0</v>
      </c>
      <c r="G31" s="775">
        <v>0</v>
      </c>
    </row>
    <row r="32" spans="1:7">
      <c r="A32" s="150" t="s">
        <v>375</v>
      </c>
      <c r="B32" s="775">
        <v>27</v>
      </c>
      <c r="C32" s="775">
        <v>334</v>
      </c>
      <c r="D32" s="775">
        <v>25</v>
      </c>
      <c r="E32" s="775">
        <v>312</v>
      </c>
      <c r="F32" s="775">
        <v>24</v>
      </c>
      <c r="G32" s="775">
        <v>299</v>
      </c>
    </row>
    <row r="33" spans="1:7">
      <c r="A33" s="150" t="s">
        <v>374</v>
      </c>
      <c r="B33" s="775">
        <v>1358</v>
      </c>
      <c r="C33" s="775">
        <v>16969</v>
      </c>
      <c r="D33" s="775">
        <v>1372</v>
      </c>
      <c r="E33" s="775">
        <v>17147</v>
      </c>
      <c r="F33" s="775">
        <v>1442</v>
      </c>
      <c r="G33" s="775">
        <v>18023</v>
      </c>
    </row>
    <row r="34" spans="1:7">
      <c r="A34" s="150" t="s">
        <v>373</v>
      </c>
      <c r="B34" s="775">
        <v>8</v>
      </c>
      <c r="C34" s="775">
        <v>98</v>
      </c>
      <c r="D34" s="775">
        <v>8</v>
      </c>
      <c r="E34" s="775">
        <v>102</v>
      </c>
      <c r="F34" s="775">
        <v>6</v>
      </c>
      <c r="G34" s="775">
        <v>75</v>
      </c>
    </row>
    <row r="35" spans="1:7">
      <c r="A35" s="150"/>
      <c r="B35" s="775" t="s">
        <v>59</v>
      </c>
      <c r="C35" s="775" t="s">
        <v>59</v>
      </c>
      <c r="D35" s="775" t="s">
        <v>59</v>
      </c>
      <c r="E35" s="775" t="s">
        <v>59</v>
      </c>
      <c r="F35" s="775" t="s">
        <v>59</v>
      </c>
      <c r="G35" s="775" t="s">
        <v>59</v>
      </c>
    </row>
    <row r="36" spans="1:7">
      <c r="A36" s="153" t="s">
        <v>359</v>
      </c>
      <c r="B36" s="809">
        <v>74</v>
      </c>
      <c r="C36" s="809">
        <v>922</v>
      </c>
      <c r="D36" s="809">
        <v>64</v>
      </c>
      <c r="E36" s="809">
        <v>790</v>
      </c>
      <c r="F36" s="809">
        <v>58</v>
      </c>
      <c r="G36" s="809">
        <v>721</v>
      </c>
    </row>
    <row r="37" spans="1:7">
      <c r="A37" s="150"/>
      <c r="B37" s="809" t="s">
        <v>59</v>
      </c>
      <c r="C37" s="809" t="s">
        <v>59</v>
      </c>
      <c r="D37" s="809" t="s">
        <v>59</v>
      </c>
      <c r="E37" s="809" t="s">
        <v>59</v>
      </c>
      <c r="F37" s="809" t="s">
        <v>59</v>
      </c>
      <c r="G37" s="809" t="s">
        <v>59</v>
      </c>
    </row>
    <row r="38" spans="1:7">
      <c r="A38" s="153" t="s">
        <v>358</v>
      </c>
      <c r="B38" s="809">
        <v>771</v>
      </c>
      <c r="C38" s="809">
        <v>9636</v>
      </c>
      <c r="D38" s="809">
        <v>507</v>
      </c>
      <c r="E38" s="809">
        <v>6340</v>
      </c>
      <c r="F38" s="809">
        <v>1005</v>
      </c>
      <c r="G38" s="809">
        <v>12558</v>
      </c>
    </row>
    <row r="39" spans="1:7">
      <c r="A39" s="150" t="s">
        <v>357</v>
      </c>
      <c r="B39" s="775">
        <v>547</v>
      </c>
      <c r="C39" s="775">
        <v>6842</v>
      </c>
      <c r="D39" s="775">
        <v>330</v>
      </c>
      <c r="E39" s="775">
        <v>4126</v>
      </c>
      <c r="F39" s="775">
        <v>295</v>
      </c>
      <c r="G39" s="775">
        <v>3693</v>
      </c>
    </row>
    <row r="40" spans="1:7">
      <c r="A40" s="150" t="s">
        <v>356</v>
      </c>
      <c r="B40" s="775">
        <v>59</v>
      </c>
      <c r="C40" s="775">
        <v>730</v>
      </c>
      <c r="D40" s="775">
        <v>73</v>
      </c>
      <c r="E40" s="775">
        <v>913</v>
      </c>
      <c r="F40" s="775">
        <v>93</v>
      </c>
      <c r="G40" s="775">
        <v>1158</v>
      </c>
    </row>
    <row r="41" spans="1:7">
      <c r="A41" s="150" t="s">
        <v>355</v>
      </c>
      <c r="B41" s="775">
        <v>165</v>
      </c>
      <c r="C41" s="775">
        <v>2064</v>
      </c>
      <c r="D41" s="775">
        <v>104</v>
      </c>
      <c r="E41" s="775">
        <v>1301</v>
      </c>
      <c r="F41" s="775">
        <v>617</v>
      </c>
      <c r="G41" s="775">
        <v>7707</v>
      </c>
    </row>
    <row r="42" spans="1:7">
      <c r="A42" s="150"/>
      <c r="B42" s="775"/>
      <c r="C42" s="775"/>
      <c r="D42" s="775"/>
      <c r="E42" s="775"/>
      <c r="F42" s="775"/>
      <c r="G42" s="775"/>
    </row>
    <row r="43" spans="1:7">
      <c r="A43" s="153" t="s">
        <v>707</v>
      </c>
      <c r="B43" s="809">
        <v>0</v>
      </c>
      <c r="C43" s="809">
        <v>1</v>
      </c>
      <c r="D43" s="809">
        <v>0</v>
      </c>
      <c r="E43" s="809">
        <v>4</v>
      </c>
      <c r="F43" s="809">
        <v>0</v>
      </c>
      <c r="G43" s="809">
        <v>0</v>
      </c>
    </row>
    <row r="44" spans="1:7">
      <c r="A44" s="150"/>
      <c r="B44" s="775" t="s">
        <v>59</v>
      </c>
      <c r="C44" s="775" t="s">
        <v>59</v>
      </c>
      <c r="D44" s="775" t="s">
        <v>59</v>
      </c>
      <c r="E44" s="775" t="s">
        <v>59</v>
      </c>
      <c r="F44" s="775" t="s">
        <v>59</v>
      </c>
      <c r="G44" s="775" t="s">
        <v>59</v>
      </c>
    </row>
    <row r="45" spans="1:7">
      <c r="A45" s="153" t="s">
        <v>354</v>
      </c>
      <c r="B45" s="809">
        <v>831</v>
      </c>
      <c r="C45" s="809">
        <v>10386</v>
      </c>
      <c r="D45" s="809">
        <v>937</v>
      </c>
      <c r="E45" s="809">
        <v>11717</v>
      </c>
      <c r="F45" s="809">
        <v>937</v>
      </c>
      <c r="G45" s="809">
        <v>11717</v>
      </c>
    </row>
    <row r="46" spans="1:7">
      <c r="A46" s="150" t="s">
        <v>528</v>
      </c>
      <c r="B46" s="775">
        <v>831</v>
      </c>
      <c r="C46" s="775">
        <v>10386</v>
      </c>
      <c r="D46" s="775">
        <v>937</v>
      </c>
      <c r="E46" s="775">
        <v>11717</v>
      </c>
      <c r="F46" s="775">
        <v>937</v>
      </c>
      <c r="G46" s="775">
        <v>11717</v>
      </c>
    </row>
    <row r="47" spans="1:7">
      <c r="A47" s="150"/>
      <c r="B47" s="775" t="s">
        <v>59</v>
      </c>
      <c r="C47" s="775" t="s">
        <v>59</v>
      </c>
      <c r="D47" s="775" t="s">
        <v>59</v>
      </c>
      <c r="E47" s="775" t="s">
        <v>59</v>
      </c>
      <c r="F47" s="775" t="s">
        <v>59</v>
      </c>
      <c r="G47" s="775" t="s">
        <v>59</v>
      </c>
    </row>
    <row r="48" spans="1:7" ht="20.399999999999999">
      <c r="A48" s="844" t="s">
        <v>570</v>
      </c>
      <c r="B48" s="809">
        <v>0</v>
      </c>
      <c r="C48" s="809">
        <v>0</v>
      </c>
      <c r="D48" s="1595">
        <v>0</v>
      </c>
      <c r="E48" s="1595">
        <v>0</v>
      </c>
      <c r="F48" s="1595">
        <v>0</v>
      </c>
      <c r="G48" s="1595">
        <v>0</v>
      </c>
    </row>
    <row r="49" spans="1:7" ht="20.399999999999999">
      <c r="A49" s="844" t="s">
        <v>669</v>
      </c>
      <c r="B49" s="809">
        <v>6</v>
      </c>
      <c r="C49" s="809">
        <v>79</v>
      </c>
      <c r="D49" s="809">
        <v>9</v>
      </c>
      <c r="E49" s="809">
        <v>108</v>
      </c>
      <c r="F49" s="809">
        <v>8</v>
      </c>
      <c r="G49" s="809">
        <v>104</v>
      </c>
    </row>
    <row r="50" spans="1:7">
      <c r="A50" s="844"/>
      <c r="B50" s="809"/>
      <c r="C50" s="809"/>
      <c r="D50" s="809"/>
      <c r="E50" s="809"/>
      <c r="F50" s="809"/>
      <c r="G50" s="809"/>
    </row>
    <row r="51" spans="1:7">
      <c r="A51" s="844" t="s">
        <v>353</v>
      </c>
      <c r="B51" s="809">
        <v>0</v>
      </c>
      <c r="C51" s="809">
        <v>0</v>
      </c>
      <c r="D51" s="809">
        <v>0</v>
      </c>
      <c r="E51" s="809">
        <v>0</v>
      </c>
      <c r="F51" s="809">
        <v>0</v>
      </c>
      <c r="G51" s="809">
        <v>0</v>
      </c>
    </row>
    <row r="52" spans="1:7" hidden="1">
      <c r="A52" s="150"/>
      <c r="B52" s="809" t="s">
        <v>59</v>
      </c>
      <c r="C52" s="809" t="s">
        <v>59</v>
      </c>
      <c r="D52" s="809" t="s">
        <v>59</v>
      </c>
      <c r="E52" s="809" t="s">
        <v>59</v>
      </c>
      <c r="F52" s="809" t="s">
        <v>59</v>
      </c>
      <c r="G52" s="809" t="s">
        <v>59</v>
      </c>
    </row>
    <row r="53" spans="1:7" hidden="1">
      <c r="A53" s="153" t="s">
        <v>352</v>
      </c>
      <c r="B53" s="809" t="e">
        <v>#N/A</v>
      </c>
      <c r="C53" s="809" t="e">
        <v>#N/A</v>
      </c>
      <c r="D53" s="809" t="e">
        <v>#N/A</v>
      </c>
      <c r="E53" s="809" t="e">
        <v>#N/A</v>
      </c>
      <c r="F53" s="809">
        <v>12021</v>
      </c>
      <c r="G53" s="809">
        <v>150266</v>
      </c>
    </row>
    <row r="54" spans="1:7" hidden="1">
      <c r="A54" s="386"/>
      <c r="B54" s="809" t="s">
        <v>59</v>
      </c>
      <c r="C54" s="809"/>
      <c r="D54" s="809" t="s">
        <v>59</v>
      </c>
      <c r="E54" s="809"/>
      <c r="F54" s="809" t="s">
        <v>59</v>
      </c>
      <c r="G54" s="809"/>
    </row>
    <row r="55" spans="1:7" hidden="1">
      <c r="A55" s="153" t="s">
        <v>372</v>
      </c>
      <c r="B55" s="809"/>
      <c r="C55" s="809"/>
      <c r="D55" s="809"/>
      <c r="E55" s="809"/>
      <c r="F55" s="809"/>
      <c r="G55" s="809"/>
    </row>
    <row r="56" spans="1:7" hidden="1">
      <c r="A56" s="150" t="s">
        <v>371</v>
      </c>
      <c r="B56" s="775" t="e">
        <v>#N/A</v>
      </c>
      <c r="C56" s="775" t="e">
        <v>#N/A</v>
      </c>
      <c r="D56" s="809" t="e">
        <v>#N/A</v>
      </c>
      <c r="E56" s="809" t="e">
        <v>#N/A</v>
      </c>
      <c r="F56" s="809">
        <v>0</v>
      </c>
      <c r="G56" s="809">
        <v>0</v>
      </c>
    </row>
    <row r="57" spans="1:7">
      <c r="A57" s="1610" t="s">
        <v>265</v>
      </c>
      <c r="B57" s="1617">
        <v>10934</v>
      </c>
      <c r="C57" s="1617">
        <v>136672</v>
      </c>
      <c r="D57" s="1617">
        <v>10945</v>
      </c>
      <c r="E57" s="1617">
        <v>136808</v>
      </c>
      <c r="F57" s="1617">
        <v>12003</v>
      </c>
      <c r="G57" s="1617">
        <v>150043</v>
      </c>
    </row>
    <row r="58" spans="1:7">
      <c r="A58" s="123"/>
      <c r="B58" s="1792"/>
      <c r="C58" s="1792"/>
      <c r="D58" s="1792"/>
      <c r="E58" s="1792"/>
      <c r="F58" s="1792"/>
      <c r="G58" s="1792"/>
    </row>
    <row r="59" spans="1:7">
      <c r="B59" s="1793"/>
      <c r="C59" s="1793"/>
      <c r="D59" s="1794"/>
      <c r="E59" s="1794"/>
      <c r="F59" s="1793"/>
      <c r="G59" s="1793"/>
    </row>
    <row r="60" spans="1:7">
      <c r="B60" s="116"/>
      <c r="C60" s="116"/>
      <c r="D60" s="116"/>
      <c r="E60" s="116"/>
      <c r="F60" s="116"/>
      <c r="G60" s="116"/>
    </row>
    <row r="61" spans="1:7">
      <c r="B61" s="116"/>
      <c r="C61" s="116"/>
      <c r="D61" s="116"/>
      <c r="E61" s="116"/>
      <c r="F61" s="116"/>
      <c r="G61" s="116"/>
    </row>
    <row r="62" spans="1:7">
      <c r="B62" s="116"/>
      <c r="C62" s="116"/>
      <c r="D62" s="116"/>
      <c r="E62" s="116"/>
      <c r="F62" s="116"/>
      <c r="G62" s="116"/>
    </row>
    <row r="63" spans="1:7">
      <c r="B63" s="116"/>
      <c r="C63" s="116"/>
      <c r="D63" s="116"/>
      <c r="E63" s="116"/>
      <c r="F63" s="116"/>
      <c r="G63" s="116"/>
    </row>
    <row r="64" spans="1:7">
      <c r="B64" s="116"/>
      <c r="C64" s="116"/>
      <c r="D64" s="116"/>
      <c r="E64" s="116"/>
      <c r="F64" s="116"/>
      <c r="G64" s="116"/>
    </row>
    <row r="65" spans="2:7">
      <c r="B65" s="116"/>
      <c r="C65" s="116"/>
      <c r="D65" s="116"/>
      <c r="E65" s="116"/>
      <c r="F65" s="116"/>
      <c r="G65" s="116"/>
    </row>
    <row r="66" spans="2:7">
      <c r="B66" s="116"/>
      <c r="C66" s="116"/>
      <c r="D66" s="116"/>
      <c r="E66" s="116"/>
      <c r="F66" s="116"/>
      <c r="G66" s="116"/>
    </row>
  </sheetData>
  <mergeCells count="9">
    <mergeCell ref="B3:C3"/>
    <mergeCell ref="D3:E3"/>
    <mergeCell ref="F3:G3"/>
    <mergeCell ref="B4:B5"/>
    <mergeCell ref="C4:C5"/>
    <mergeCell ref="D4:D5"/>
    <mergeCell ref="E4:E5"/>
    <mergeCell ref="F4:F5"/>
    <mergeCell ref="G4:G5"/>
  </mergeCells>
  <pageMargins left="0.7" right="0.7" top="0.75" bottom="0.75" header="0.3" footer="0.3"/>
  <pageSetup paperSize="9" scale="75" orientation="portrait" r:id="rId1"/>
  <customProperties>
    <customPr name="_pios_id" r:id="rId2"/>
  </customPropertie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E5BEC-485F-4393-A261-3F5AF17238D4}">
  <dimension ref="A1:V80"/>
  <sheetViews>
    <sheetView showGridLines="0" view="pageLayout" topLeftCell="A61" zoomScaleNormal="100" zoomScaleSheetLayoutView="100" workbookViewId="0">
      <selection activeCell="F49" sqref="F49"/>
    </sheetView>
  </sheetViews>
  <sheetFormatPr defaultColWidth="8.88671875" defaultRowHeight="14.4"/>
  <cols>
    <col min="1" max="1" width="41" style="115" customWidth="1"/>
    <col min="2" max="8" width="10.6640625" style="115" customWidth="1"/>
    <col min="9" max="16384" width="8.88671875" style="1594"/>
  </cols>
  <sheetData>
    <row r="1" spans="1:22" ht="16.2">
      <c r="A1" s="84" t="s">
        <v>800</v>
      </c>
      <c r="B1" s="116"/>
      <c r="C1" s="116"/>
      <c r="D1" s="116"/>
      <c r="E1" s="116"/>
      <c r="F1" s="116"/>
      <c r="G1" s="116"/>
      <c r="H1" s="81"/>
    </row>
    <row r="2" spans="1:22">
      <c r="A2" s="233" t="s">
        <v>1455</v>
      </c>
      <c r="B2" s="116"/>
      <c r="C2" s="116"/>
      <c r="D2" s="116"/>
      <c r="E2" s="116"/>
      <c r="F2" s="116"/>
      <c r="G2" s="116"/>
      <c r="H2" s="81"/>
    </row>
    <row r="3" spans="1:22">
      <c r="A3" s="116"/>
      <c r="B3" s="2113" t="s">
        <v>718</v>
      </c>
      <c r="C3" s="2113"/>
      <c r="D3" s="2113" t="s">
        <v>635</v>
      </c>
      <c r="E3" s="2115"/>
      <c r="F3" s="2113" t="s">
        <v>265</v>
      </c>
      <c r="G3" s="2115"/>
      <c r="H3" s="81"/>
    </row>
    <row r="4" spans="1:22">
      <c r="A4" s="351"/>
      <c r="B4" s="2114"/>
      <c r="C4" s="2114"/>
      <c r="D4" s="2116"/>
      <c r="E4" s="2116"/>
      <c r="F4" s="2116"/>
      <c r="G4" s="2116"/>
      <c r="H4" s="81"/>
    </row>
    <row r="5" spans="1:22" ht="15" customHeight="1">
      <c r="A5" s="818"/>
      <c r="B5" s="2117" t="s">
        <v>394</v>
      </c>
      <c r="C5" s="2117" t="s">
        <v>398</v>
      </c>
      <c r="D5" s="2117" t="s">
        <v>394</v>
      </c>
      <c r="E5" s="2117" t="s">
        <v>398</v>
      </c>
      <c r="F5" s="2117" t="s">
        <v>394</v>
      </c>
      <c r="G5" s="2117" t="s">
        <v>398</v>
      </c>
      <c r="H5" s="81"/>
    </row>
    <row r="6" spans="1:22" ht="15" thickBot="1">
      <c r="A6" s="142" t="s">
        <v>122</v>
      </c>
      <c r="B6" s="2118"/>
      <c r="C6" s="2118"/>
      <c r="D6" s="2118"/>
      <c r="E6" s="2118"/>
      <c r="F6" s="2118"/>
      <c r="G6" s="2118"/>
      <c r="H6" s="81"/>
    </row>
    <row r="7" spans="1:22">
      <c r="A7" s="392" t="s">
        <v>717</v>
      </c>
      <c r="B7" s="387">
        <v>2344</v>
      </c>
      <c r="C7" s="387">
        <v>187</v>
      </c>
      <c r="D7" s="387" t="s">
        <v>59</v>
      </c>
      <c r="E7" s="387" t="s">
        <v>59</v>
      </c>
      <c r="F7" s="387">
        <v>2344</v>
      </c>
      <c r="G7" s="387">
        <v>187</v>
      </c>
      <c r="H7" s="81"/>
      <c r="Q7" s="176"/>
      <c r="R7" s="176"/>
      <c r="S7" s="176"/>
      <c r="T7" s="176"/>
      <c r="U7" s="176"/>
      <c r="V7" s="176"/>
    </row>
    <row r="8" spans="1:22">
      <c r="A8" s="388" t="s">
        <v>710</v>
      </c>
      <c r="B8" s="141">
        <v>1910</v>
      </c>
      <c r="C8" s="141">
        <v>153</v>
      </c>
      <c r="D8" s="141" t="s">
        <v>59</v>
      </c>
      <c r="E8" s="141" t="s">
        <v>59</v>
      </c>
      <c r="F8" s="141">
        <v>1910</v>
      </c>
      <c r="G8" s="141">
        <v>153</v>
      </c>
      <c r="H8" s="81"/>
      <c r="Q8" s="176"/>
      <c r="R8" s="176"/>
      <c r="S8" s="176"/>
      <c r="T8" s="176"/>
      <c r="U8" s="176"/>
      <c r="V8" s="176"/>
    </row>
    <row r="9" spans="1:22">
      <c r="A9" s="388" t="s">
        <v>397</v>
      </c>
      <c r="B9" s="141">
        <v>220</v>
      </c>
      <c r="C9" s="141">
        <v>18</v>
      </c>
      <c r="D9" s="141" t="s">
        <v>59</v>
      </c>
      <c r="E9" s="141" t="s">
        <v>59</v>
      </c>
      <c r="F9" s="141">
        <v>220</v>
      </c>
      <c r="G9" s="141">
        <v>18</v>
      </c>
      <c r="H9" s="81"/>
      <c r="Q9" s="176"/>
      <c r="R9" s="176"/>
      <c r="S9" s="176"/>
      <c r="T9" s="176"/>
      <c r="U9" s="176"/>
      <c r="V9" s="176"/>
    </row>
    <row r="10" spans="1:22">
      <c r="A10" s="388" t="s">
        <v>715</v>
      </c>
      <c r="B10" s="141">
        <v>1149</v>
      </c>
      <c r="C10" s="141">
        <v>92</v>
      </c>
      <c r="D10" s="141" t="s">
        <v>59</v>
      </c>
      <c r="E10" s="141" t="s">
        <v>59</v>
      </c>
      <c r="F10" s="141">
        <v>1149</v>
      </c>
      <c r="G10" s="141">
        <v>92</v>
      </c>
      <c r="H10" s="81"/>
      <c r="Q10" s="176"/>
      <c r="R10" s="176"/>
      <c r="S10" s="176"/>
      <c r="T10" s="176"/>
      <c r="U10" s="176"/>
      <c r="V10" s="176"/>
    </row>
    <row r="11" spans="1:22">
      <c r="A11" s="388" t="s">
        <v>396</v>
      </c>
      <c r="B11" s="141">
        <v>171</v>
      </c>
      <c r="C11" s="141">
        <v>14</v>
      </c>
      <c r="D11" s="141" t="s">
        <v>59</v>
      </c>
      <c r="E11" s="141" t="s">
        <v>59</v>
      </c>
      <c r="F11" s="141">
        <v>171</v>
      </c>
      <c r="G11" s="141">
        <v>14</v>
      </c>
      <c r="H11" s="81"/>
      <c r="Q11" s="176"/>
      <c r="R11" s="176"/>
      <c r="S11" s="176"/>
      <c r="T11" s="176"/>
      <c r="U11" s="176"/>
      <c r="V11" s="176"/>
    </row>
    <row r="12" spans="1:22">
      <c r="A12" s="388" t="s">
        <v>636</v>
      </c>
      <c r="B12" s="141">
        <v>143</v>
      </c>
      <c r="C12" s="141">
        <v>11</v>
      </c>
      <c r="D12" s="141" t="s">
        <v>59</v>
      </c>
      <c r="E12" s="141" t="s">
        <v>59</v>
      </c>
      <c r="F12" s="141">
        <v>143</v>
      </c>
      <c r="G12" s="141">
        <v>11</v>
      </c>
      <c r="H12" s="81"/>
      <c r="I12" s="270"/>
      <c r="Q12" s="176"/>
      <c r="R12" s="176"/>
      <c r="S12" s="176"/>
      <c r="T12" s="176"/>
      <c r="U12" s="176"/>
      <c r="V12" s="176"/>
    </row>
    <row r="13" spans="1:22">
      <c r="A13" s="388" t="s">
        <v>327</v>
      </c>
      <c r="B13" s="141">
        <v>-1250</v>
      </c>
      <c r="C13" s="141">
        <v>-100</v>
      </c>
      <c r="D13" s="141" t="s">
        <v>59</v>
      </c>
      <c r="E13" s="141" t="s">
        <v>59</v>
      </c>
      <c r="F13" s="141">
        <v>-1250</v>
      </c>
      <c r="G13" s="141">
        <v>-100</v>
      </c>
      <c r="H13" s="81"/>
      <c r="Q13" s="176"/>
      <c r="R13" s="176"/>
      <c r="S13" s="176"/>
      <c r="T13" s="176"/>
      <c r="U13" s="176"/>
      <c r="V13" s="176"/>
    </row>
    <row r="14" spans="1:22">
      <c r="A14" s="391" t="s">
        <v>716</v>
      </c>
      <c r="B14" s="387">
        <v>2820</v>
      </c>
      <c r="C14" s="387">
        <v>226</v>
      </c>
      <c r="D14" s="387" t="s">
        <v>59</v>
      </c>
      <c r="E14" s="387" t="s">
        <v>59</v>
      </c>
      <c r="F14" s="387">
        <v>2820</v>
      </c>
      <c r="G14" s="387">
        <v>226</v>
      </c>
      <c r="H14" s="81"/>
      <c r="Q14" s="176"/>
      <c r="R14" s="176"/>
      <c r="S14" s="176"/>
      <c r="T14" s="176"/>
      <c r="U14" s="176"/>
      <c r="V14" s="176"/>
    </row>
    <row r="15" spans="1:22">
      <c r="A15" s="388" t="s">
        <v>710</v>
      </c>
      <c r="B15" s="141">
        <v>2730</v>
      </c>
      <c r="C15" s="141">
        <v>218</v>
      </c>
      <c r="D15" s="141" t="s">
        <v>59</v>
      </c>
      <c r="E15" s="141" t="s">
        <v>59</v>
      </c>
      <c r="F15" s="141">
        <v>2730</v>
      </c>
      <c r="G15" s="141">
        <v>218</v>
      </c>
      <c r="H15" s="81"/>
      <c r="Q15" s="176"/>
      <c r="R15" s="176"/>
      <c r="S15" s="176"/>
      <c r="T15" s="176"/>
      <c r="U15" s="176"/>
      <c r="V15" s="176"/>
    </row>
    <row r="16" spans="1:22">
      <c r="A16" s="388" t="s">
        <v>397</v>
      </c>
      <c r="B16" s="141">
        <v>655</v>
      </c>
      <c r="C16" s="141">
        <v>52</v>
      </c>
      <c r="D16" s="141" t="s">
        <v>59</v>
      </c>
      <c r="E16" s="141" t="s">
        <v>59</v>
      </c>
      <c r="F16" s="141">
        <v>655</v>
      </c>
      <c r="G16" s="141">
        <v>52</v>
      </c>
      <c r="H16" s="81"/>
      <c r="Q16" s="176"/>
      <c r="R16" s="176"/>
      <c r="S16" s="176"/>
      <c r="T16" s="176"/>
      <c r="U16" s="176"/>
      <c r="V16" s="176"/>
    </row>
    <row r="17" spans="1:22">
      <c r="A17" s="388" t="s">
        <v>715</v>
      </c>
      <c r="B17" s="141">
        <v>1324</v>
      </c>
      <c r="C17" s="141">
        <v>106</v>
      </c>
      <c r="D17" s="141" t="s">
        <v>59</v>
      </c>
      <c r="E17" s="141" t="s">
        <v>59</v>
      </c>
      <c r="F17" s="141">
        <v>1324</v>
      </c>
      <c r="G17" s="141">
        <v>106</v>
      </c>
      <c r="H17" s="81"/>
      <c r="Q17" s="176"/>
      <c r="R17" s="176"/>
      <c r="S17" s="176"/>
      <c r="T17" s="176"/>
      <c r="U17" s="176"/>
      <c r="V17" s="176"/>
    </row>
    <row r="18" spans="1:22">
      <c r="A18" s="388" t="s">
        <v>396</v>
      </c>
      <c r="B18" s="141">
        <v>331</v>
      </c>
      <c r="C18" s="141">
        <v>26</v>
      </c>
      <c r="D18" s="141" t="s">
        <v>59</v>
      </c>
      <c r="E18" s="141" t="s">
        <v>59</v>
      </c>
      <c r="F18" s="141">
        <v>331</v>
      </c>
      <c r="G18" s="141">
        <v>26</v>
      </c>
      <c r="H18" s="81"/>
      <c r="Q18" s="176"/>
      <c r="R18" s="176"/>
      <c r="S18" s="176"/>
      <c r="T18" s="176"/>
      <c r="U18" s="176"/>
      <c r="V18" s="176"/>
    </row>
    <row r="19" spans="1:22">
      <c r="A19" s="388" t="s">
        <v>636</v>
      </c>
      <c r="B19" s="141">
        <v>230</v>
      </c>
      <c r="C19" s="141">
        <v>18</v>
      </c>
      <c r="D19" s="141" t="s">
        <v>59</v>
      </c>
      <c r="E19" s="141" t="s">
        <v>59</v>
      </c>
      <c r="F19" s="141">
        <v>230</v>
      </c>
      <c r="G19" s="141">
        <v>18</v>
      </c>
      <c r="H19" s="81"/>
      <c r="Q19" s="176"/>
      <c r="R19" s="176"/>
      <c r="S19" s="176"/>
      <c r="T19" s="176"/>
      <c r="U19" s="176"/>
      <c r="V19" s="176"/>
    </row>
    <row r="20" spans="1:22">
      <c r="A20" s="388" t="s">
        <v>327</v>
      </c>
      <c r="B20" s="141">
        <v>-2450</v>
      </c>
      <c r="C20" s="141">
        <v>-196</v>
      </c>
      <c r="D20" s="141" t="s">
        <v>59</v>
      </c>
      <c r="E20" s="141" t="s">
        <v>59</v>
      </c>
      <c r="F20" s="141">
        <v>-2450</v>
      </c>
      <c r="G20" s="141">
        <v>-196</v>
      </c>
      <c r="H20" s="81"/>
      <c r="Q20" s="176"/>
      <c r="R20" s="176"/>
      <c r="S20" s="176"/>
      <c r="T20" s="176"/>
      <c r="U20" s="176"/>
      <c r="V20" s="176"/>
    </row>
    <row r="21" spans="1:22">
      <c r="A21" s="391" t="s">
        <v>714</v>
      </c>
      <c r="B21" s="387">
        <v>607</v>
      </c>
      <c r="C21" s="387">
        <v>49</v>
      </c>
      <c r="D21" s="387" t="s">
        <v>59</v>
      </c>
      <c r="E21" s="387" t="s">
        <v>59</v>
      </c>
      <c r="F21" s="387">
        <v>607</v>
      </c>
      <c r="G21" s="387">
        <v>49</v>
      </c>
      <c r="H21" s="81"/>
      <c r="Q21" s="176"/>
      <c r="R21" s="176"/>
      <c r="S21" s="176"/>
      <c r="T21" s="176"/>
      <c r="U21" s="176"/>
      <c r="V21" s="176"/>
    </row>
    <row r="22" spans="1:22">
      <c r="A22" s="391" t="s">
        <v>713</v>
      </c>
      <c r="B22" s="387">
        <v>1065</v>
      </c>
      <c r="C22" s="387">
        <v>85</v>
      </c>
      <c r="D22" s="387" t="s">
        <v>59</v>
      </c>
      <c r="E22" s="387" t="s">
        <v>59</v>
      </c>
      <c r="F22" s="387">
        <v>1065</v>
      </c>
      <c r="G22" s="387">
        <v>85</v>
      </c>
      <c r="H22" s="81"/>
      <c r="Q22" s="176"/>
      <c r="R22" s="176"/>
      <c r="S22" s="176"/>
      <c r="T22" s="176"/>
      <c r="U22" s="176"/>
      <c r="V22" s="176"/>
    </row>
    <row r="23" spans="1:22">
      <c r="A23" s="390" t="s">
        <v>712</v>
      </c>
      <c r="B23" s="387">
        <v>6</v>
      </c>
      <c r="C23" s="387">
        <v>0</v>
      </c>
      <c r="D23" s="387" t="s">
        <v>59</v>
      </c>
      <c r="E23" s="387" t="s">
        <v>59</v>
      </c>
      <c r="F23" s="387">
        <v>6</v>
      </c>
      <c r="G23" s="387">
        <v>0</v>
      </c>
      <c r="H23" s="81"/>
      <c r="Q23" s="176"/>
      <c r="R23" s="176"/>
      <c r="S23" s="176"/>
      <c r="T23" s="176"/>
      <c r="U23" s="176"/>
      <c r="V23" s="176"/>
    </row>
    <row r="24" spans="1:22">
      <c r="A24" s="390" t="s">
        <v>711</v>
      </c>
      <c r="B24" s="387">
        <v>730</v>
      </c>
      <c r="C24" s="387">
        <v>58</v>
      </c>
      <c r="D24" s="387">
        <v>2064</v>
      </c>
      <c r="E24" s="387">
        <v>165</v>
      </c>
      <c r="F24" s="387">
        <v>2795</v>
      </c>
      <c r="G24" s="387">
        <v>224</v>
      </c>
      <c r="H24" s="81"/>
      <c r="Q24" s="176"/>
      <c r="R24" s="176"/>
      <c r="S24" s="176"/>
      <c r="T24" s="176"/>
      <c r="U24" s="176"/>
      <c r="V24" s="176"/>
    </row>
    <row r="25" spans="1:22">
      <c r="A25" s="388" t="s">
        <v>710</v>
      </c>
      <c r="B25" s="141">
        <v>432</v>
      </c>
      <c r="C25" s="141">
        <v>35</v>
      </c>
      <c r="D25" s="141" t="s">
        <v>59</v>
      </c>
      <c r="E25" s="141" t="s">
        <v>59</v>
      </c>
      <c r="F25" s="141">
        <v>432</v>
      </c>
      <c r="G25" s="141">
        <v>35</v>
      </c>
      <c r="H25" s="81"/>
      <c r="Q25" s="176"/>
      <c r="R25" s="176"/>
      <c r="S25" s="176"/>
      <c r="T25" s="176"/>
      <c r="U25" s="176"/>
      <c r="V25" s="176"/>
    </row>
    <row r="26" spans="1:22">
      <c r="A26" s="388" t="s">
        <v>397</v>
      </c>
      <c r="B26" s="141">
        <v>253</v>
      </c>
      <c r="C26" s="141">
        <v>20</v>
      </c>
      <c r="D26" s="141" t="s">
        <v>59</v>
      </c>
      <c r="E26" s="141" t="s">
        <v>59</v>
      </c>
      <c r="F26" s="141">
        <v>253</v>
      </c>
      <c r="G26" s="141">
        <v>20</v>
      </c>
      <c r="H26" s="81"/>
      <c r="Q26" s="176"/>
      <c r="R26" s="176"/>
      <c r="S26" s="176"/>
      <c r="T26" s="176"/>
      <c r="U26" s="176"/>
      <c r="V26" s="176"/>
    </row>
    <row r="27" spans="1:22">
      <c r="A27" s="388" t="s">
        <v>709</v>
      </c>
      <c r="B27" s="141">
        <v>46</v>
      </c>
      <c r="C27" s="141">
        <v>4</v>
      </c>
      <c r="D27" s="141" t="s">
        <v>59</v>
      </c>
      <c r="E27" s="141" t="s">
        <v>59</v>
      </c>
      <c r="F27" s="141">
        <v>46</v>
      </c>
      <c r="G27" s="141">
        <v>4</v>
      </c>
      <c r="H27" s="81"/>
      <c r="Q27" s="176"/>
      <c r="R27" s="176"/>
      <c r="S27" s="176"/>
      <c r="T27" s="176"/>
      <c r="U27" s="176"/>
      <c r="V27" s="176"/>
    </row>
    <row r="28" spans="1:22">
      <c r="A28" s="388" t="s">
        <v>396</v>
      </c>
      <c r="B28" s="141" t="s">
        <v>59</v>
      </c>
      <c r="C28" s="141" t="s">
        <v>59</v>
      </c>
      <c r="D28" s="141">
        <v>2064</v>
      </c>
      <c r="E28" s="141">
        <v>165</v>
      </c>
      <c r="F28" s="141">
        <v>2064</v>
      </c>
      <c r="G28" s="141">
        <v>165</v>
      </c>
      <c r="H28" s="81"/>
      <c r="Q28" s="176"/>
      <c r="R28" s="176"/>
      <c r="S28" s="176"/>
      <c r="T28" s="176"/>
      <c r="U28" s="176"/>
      <c r="V28" s="176"/>
    </row>
    <row r="29" spans="1:22">
      <c r="A29" s="1604" t="s">
        <v>265</v>
      </c>
      <c r="B29" s="1603">
        <v>7572</v>
      </c>
      <c r="C29" s="1603">
        <v>606</v>
      </c>
      <c r="D29" s="1603">
        <v>2064</v>
      </c>
      <c r="E29" s="1603">
        <v>165</v>
      </c>
      <c r="F29" s="1603">
        <v>9636</v>
      </c>
      <c r="G29" s="1603">
        <v>771</v>
      </c>
      <c r="H29" s="81"/>
      <c r="Q29" s="176"/>
      <c r="R29" s="176"/>
      <c r="S29" s="176"/>
      <c r="T29" s="176"/>
      <c r="U29" s="176"/>
      <c r="V29" s="176"/>
    </row>
    <row r="30" spans="1:22">
      <c r="A30" s="85" t="s">
        <v>708</v>
      </c>
      <c r="B30" s="81"/>
      <c r="C30" s="81"/>
      <c r="D30" s="81"/>
      <c r="E30" s="81"/>
      <c r="F30" s="81"/>
      <c r="G30" s="81"/>
      <c r="H30" s="81"/>
    </row>
    <row r="31" spans="1:22">
      <c r="A31" s="84"/>
      <c r="B31" s="859"/>
      <c r="C31" s="81"/>
      <c r="D31" s="81"/>
      <c r="E31" s="825"/>
      <c r="F31" s="825"/>
      <c r="G31" s="825"/>
      <c r="H31" s="81"/>
    </row>
    <row r="32" spans="1:22">
      <c r="A32" s="84" t="s">
        <v>675</v>
      </c>
      <c r="B32" s="859"/>
      <c r="C32" s="81"/>
      <c r="D32" s="81"/>
      <c r="E32" s="825"/>
      <c r="F32" s="825"/>
      <c r="G32" s="825"/>
      <c r="H32" s="81"/>
    </row>
    <row r="33" spans="1:9">
      <c r="A33" s="834"/>
      <c r="B33" s="2126" t="s">
        <v>674</v>
      </c>
      <c r="C33" s="2128" t="s">
        <v>407</v>
      </c>
      <c r="D33" s="2128"/>
      <c r="E33" s="2128"/>
      <c r="F33" s="2128"/>
      <c r="G33" s="2126" t="s">
        <v>457</v>
      </c>
      <c r="H33" s="401"/>
    </row>
    <row r="34" spans="1:9" ht="26.25" customHeight="1" thickBot="1">
      <c r="A34" s="169" t="s">
        <v>273</v>
      </c>
      <c r="B34" s="2127"/>
      <c r="C34" s="172" t="s">
        <v>406</v>
      </c>
      <c r="D34" s="173" t="s">
        <v>405</v>
      </c>
      <c r="E34" s="173" t="s">
        <v>404</v>
      </c>
      <c r="F34" s="172" t="s">
        <v>403</v>
      </c>
      <c r="G34" s="2127"/>
      <c r="H34" s="172" t="s">
        <v>265</v>
      </c>
    </row>
    <row r="35" spans="1:9">
      <c r="A35" s="857" t="s">
        <v>399</v>
      </c>
      <c r="B35" s="858">
        <v>4.5</v>
      </c>
      <c r="C35" s="858">
        <v>2.5</v>
      </c>
      <c r="D35" s="858">
        <v>0.2</v>
      </c>
      <c r="E35" s="858"/>
      <c r="F35" s="858"/>
      <c r="G35" s="858">
        <v>2.7</v>
      </c>
      <c r="H35" s="858">
        <v>7.2</v>
      </c>
    </row>
    <row r="36" spans="1:9">
      <c r="A36" s="857" t="s">
        <v>348</v>
      </c>
      <c r="B36" s="858">
        <v>6</v>
      </c>
      <c r="C36" s="858">
        <v>2.5</v>
      </c>
      <c r="D36" s="858">
        <v>0.2</v>
      </c>
      <c r="E36" s="858"/>
      <c r="F36" s="858"/>
      <c r="G36" s="858">
        <v>2.7</v>
      </c>
      <c r="H36" s="858">
        <v>8.6999999999999993</v>
      </c>
      <c r="I36" s="270"/>
    </row>
    <row r="37" spans="1:9">
      <c r="A37" s="857" t="s">
        <v>402</v>
      </c>
      <c r="B37" s="858">
        <v>8</v>
      </c>
      <c r="C37" s="858">
        <v>2.5</v>
      </c>
      <c r="D37" s="858">
        <v>0.2</v>
      </c>
      <c r="E37" s="858"/>
      <c r="F37" s="858"/>
      <c r="G37" s="858">
        <v>2.7</v>
      </c>
      <c r="H37" s="858">
        <v>10.7</v>
      </c>
    </row>
    <row r="38" spans="1:9">
      <c r="A38" s="1602" t="s">
        <v>122</v>
      </c>
      <c r="B38" s="1618"/>
      <c r="C38" s="1618"/>
      <c r="D38" s="1618"/>
      <c r="E38" s="1618"/>
      <c r="F38" s="1618"/>
      <c r="G38" s="1618"/>
      <c r="H38" s="1618"/>
    </row>
    <row r="39" spans="1:9">
      <c r="A39" s="857" t="s">
        <v>399</v>
      </c>
      <c r="B39" s="827">
        <v>6150</v>
      </c>
      <c r="C39" s="827">
        <v>3417</v>
      </c>
      <c r="D39" s="827">
        <v>252</v>
      </c>
      <c r="E39" s="827"/>
      <c r="F39" s="827"/>
      <c r="G39" s="827">
        <v>3669</v>
      </c>
      <c r="H39" s="827">
        <v>9819</v>
      </c>
    </row>
    <row r="40" spans="1:9">
      <c r="A40" s="857" t="s">
        <v>348</v>
      </c>
      <c r="B40" s="827">
        <v>8200</v>
      </c>
      <c r="C40" s="827">
        <v>3417</v>
      </c>
      <c r="D40" s="827">
        <v>252</v>
      </c>
      <c r="E40" s="827"/>
      <c r="F40" s="827"/>
      <c r="G40" s="827">
        <v>3669</v>
      </c>
      <c r="H40" s="827">
        <v>11869</v>
      </c>
    </row>
    <row r="41" spans="1:9">
      <c r="A41" s="171" t="s">
        <v>402</v>
      </c>
      <c r="B41" s="146">
        <v>10934</v>
      </c>
      <c r="C41" s="146">
        <v>3417</v>
      </c>
      <c r="D41" s="146">
        <v>252</v>
      </c>
      <c r="E41" s="146"/>
      <c r="F41" s="146"/>
      <c r="G41" s="146">
        <v>3669</v>
      </c>
      <c r="H41" s="146">
        <v>14603</v>
      </c>
    </row>
    <row r="42" spans="1:9">
      <c r="A42" s="123"/>
      <c r="B42" s="116"/>
      <c r="C42" s="116"/>
      <c r="D42" s="116"/>
      <c r="E42" s="116"/>
      <c r="F42" s="116"/>
      <c r="G42" s="116"/>
      <c r="H42" s="856"/>
    </row>
    <row r="43" spans="1:9">
      <c r="A43" s="116"/>
      <c r="B43" s="116"/>
      <c r="C43" s="116"/>
      <c r="D43" s="116"/>
      <c r="E43" s="116"/>
      <c r="F43" s="116"/>
      <c r="G43" s="116"/>
      <c r="H43" s="116"/>
    </row>
    <row r="44" spans="1:9" ht="15" thickBot="1">
      <c r="A44" s="815" t="s">
        <v>401</v>
      </c>
      <c r="B44" s="855"/>
      <c r="C44" s="834"/>
      <c r="D44" s="834"/>
      <c r="E44" s="854"/>
      <c r="F44" s="854"/>
      <c r="G44" s="1595"/>
      <c r="H44" s="1595"/>
    </row>
    <row r="45" spans="1:9" ht="15" thickBot="1">
      <c r="A45" s="120" t="s">
        <v>400</v>
      </c>
      <c r="B45" s="125" t="s">
        <v>1464</v>
      </c>
      <c r="C45" s="125" t="s">
        <v>1130</v>
      </c>
      <c r="D45" s="125" t="s">
        <v>1039</v>
      </c>
      <c r="E45" s="118" t="s">
        <v>969</v>
      </c>
      <c r="F45" s="118" t="s">
        <v>1044</v>
      </c>
      <c r="G45" s="118" t="s">
        <v>1043</v>
      </c>
      <c r="H45" s="118" t="s">
        <v>965</v>
      </c>
    </row>
    <row r="46" spans="1:9">
      <c r="A46" s="171" t="s">
        <v>399</v>
      </c>
      <c r="B46" s="853">
        <v>12.4</v>
      </c>
      <c r="C46" s="853">
        <v>12.7</v>
      </c>
      <c r="D46" s="853">
        <v>12.7</v>
      </c>
      <c r="E46" s="853">
        <v>11.4</v>
      </c>
      <c r="F46" s="853">
        <v>10.8</v>
      </c>
      <c r="G46" s="853">
        <v>10.9</v>
      </c>
      <c r="H46" s="853">
        <v>11.5</v>
      </c>
    </row>
    <row r="47" spans="1:9">
      <c r="A47" s="485" t="s">
        <v>970</v>
      </c>
      <c r="B47" s="116"/>
      <c r="C47" s="116"/>
      <c r="D47" s="116"/>
      <c r="E47" s="116"/>
      <c r="F47" s="116"/>
      <c r="G47" s="116"/>
      <c r="H47" s="116"/>
    </row>
    <row r="48" spans="1:9">
      <c r="A48" s="776"/>
      <c r="B48" s="130"/>
      <c r="C48" s="785"/>
      <c r="D48" s="785"/>
      <c r="E48" s="784"/>
      <c r="F48" s="784"/>
      <c r="G48" s="777"/>
      <c r="H48" s="777"/>
    </row>
    <row r="49" spans="8:8">
      <c r="H49" s="116"/>
    </row>
    <row r="50" spans="8:8">
      <c r="H50" s="116"/>
    </row>
    <row r="51" spans="8:8">
      <c r="H51" s="852"/>
    </row>
    <row r="52" spans="8:8">
      <c r="H52" s="852"/>
    </row>
    <row r="53" spans="8:8">
      <c r="H53" s="852"/>
    </row>
    <row r="54" spans="8:8">
      <c r="H54" s="852"/>
    </row>
    <row r="55" spans="8:8">
      <c r="H55" s="852"/>
    </row>
    <row r="56" spans="8:8">
      <c r="H56" s="852"/>
    </row>
    <row r="57" spans="8:8">
      <c r="H57" s="852"/>
    </row>
    <row r="58" spans="8:8">
      <c r="H58" s="852"/>
    </row>
    <row r="59" spans="8:8">
      <c r="H59" s="852"/>
    </row>
    <row r="60" spans="8:8">
      <c r="H60" s="852"/>
    </row>
    <row r="61" spans="8:8">
      <c r="H61" s="852"/>
    </row>
    <row r="62" spans="8:8">
      <c r="H62" s="852"/>
    </row>
    <row r="63" spans="8:8">
      <c r="H63" s="852"/>
    </row>
    <row r="64" spans="8:8">
      <c r="H64" s="852"/>
    </row>
    <row r="65" spans="1:8">
      <c r="H65" s="852"/>
    </row>
    <row r="66" spans="1:8">
      <c r="H66" s="852"/>
    </row>
    <row r="67" spans="1:8">
      <c r="H67" s="852"/>
    </row>
    <row r="68" spans="1:8">
      <c r="H68" s="852"/>
    </row>
    <row r="69" spans="1:8">
      <c r="H69" s="852"/>
    </row>
    <row r="70" spans="1:8">
      <c r="H70" s="852"/>
    </row>
    <row r="71" spans="1:8">
      <c r="H71" s="852"/>
    </row>
    <row r="72" spans="1:8">
      <c r="H72" s="852"/>
    </row>
    <row r="73" spans="1:8">
      <c r="H73" s="852"/>
    </row>
    <row r="74" spans="1:8">
      <c r="H74" s="852"/>
    </row>
    <row r="75" spans="1:8">
      <c r="H75" s="852"/>
    </row>
    <row r="76" spans="1:8">
      <c r="H76" s="852"/>
    </row>
    <row r="77" spans="1:8">
      <c r="H77" s="852"/>
    </row>
    <row r="78" spans="1:8">
      <c r="A78" s="85"/>
      <c r="B78" s="81"/>
      <c r="C78" s="81"/>
      <c r="D78" s="81"/>
      <c r="E78" s="81"/>
      <c r="F78" s="81"/>
      <c r="G78" s="81"/>
      <c r="H78" s="852"/>
    </row>
    <row r="79" spans="1:8">
      <c r="A79" s="85"/>
      <c r="B79" s="81"/>
      <c r="C79" s="81"/>
      <c r="D79" s="81"/>
      <c r="E79" s="81"/>
      <c r="F79" s="81"/>
      <c r="G79" s="81"/>
      <c r="H79" s="81"/>
    </row>
    <row r="80" spans="1:8">
      <c r="C80" s="851"/>
      <c r="D80" s="850"/>
      <c r="E80" s="850"/>
      <c r="F80" s="849"/>
      <c r="G80" s="848"/>
    </row>
  </sheetData>
  <mergeCells count="12">
    <mergeCell ref="B33:B34"/>
    <mergeCell ref="C33:F33"/>
    <mergeCell ref="G33:G34"/>
    <mergeCell ref="B3:C4"/>
    <mergeCell ref="D3:E4"/>
    <mergeCell ref="F3:G4"/>
    <mergeCell ref="B5:B6"/>
    <mergeCell ref="C5:C6"/>
    <mergeCell ref="D5:D6"/>
    <mergeCell ref="E5:E6"/>
    <mergeCell ref="F5:F6"/>
    <mergeCell ref="G5:G6"/>
  </mergeCells>
  <pageMargins left="0.7" right="0.7" top="0.75" bottom="0.75" header="0.3" footer="0.3"/>
  <pageSetup paperSize="9" scale="75" orientation="portrait" r:id="rId1"/>
  <customProperties>
    <customPr name="_pios_id" r:id="rId2"/>
  </customPropertie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8B3F4-5F9F-4FCC-A128-D6D8EE9B0519}">
  <dimension ref="A1:F59"/>
  <sheetViews>
    <sheetView showGridLines="0" showZeros="0" view="pageLayout" topLeftCell="A58" zoomScaleNormal="100" zoomScaleSheetLayoutView="100" workbookViewId="0">
      <selection activeCell="B50" sqref="B50"/>
    </sheetView>
  </sheetViews>
  <sheetFormatPr defaultColWidth="9.109375" defaultRowHeight="14.4"/>
  <cols>
    <col min="1" max="1" width="33.5546875" style="116" customWidth="1"/>
    <col min="2" max="4" width="13.88671875" style="116" customWidth="1"/>
    <col min="5" max="5" width="14.6640625" style="116" customWidth="1"/>
    <col min="6" max="6" width="15.33203125" style="860" customWidth="1"/>
    <col min="7" max="9" width="11.6640625" style="1595" customWidth="1"/>
    <col min="10" max="16384" width="9.109375" style="1595"/>
  </cols>
  <sheetData>
    <row r="1" spans="1:6" s="1594" customFormat="1" ht="36" customHeight="1">
      <c r="A1" s="2124" t="s">
        <v>677</v>
      </c>
      <c r="B1" s="2124"/>
      <c r="C1" s="2124"/>
      <c r="D1" s="2124"/>
      <c r="E1" s="2124"/>
      <c r="F1" s="158"/>
    </row>
    <row r="2" spans="1:6" s="1594" customFormat="1" ht="23.4" thickBot="1">
      <c r="A2" s="1597"/>
      <c r="B2" s="1597" t="s">
        <v>452</v>
      </c>
      <c r="C2" s="1597" t="s">
        <v>451</v>
      </c>
      <c r="D2" s="1597" t="s">
        <v>529</v>
      </c>
      <c r="E2" s="1598" t="s">
        <v>450</v>
      </c>
      <c r="F2" s="161" t="s">
        <v>449</v>
      </c>
    </row>
    <row r="3" spans="1:6">
      <c r="A3" s="834" t="s">
        <v>448</v>
      </c>
      <c r="B3" s="813">
        <v>1551</v>
      </c>
      <c r="C3" s="813">
        <v>403</v>
      </c>
      <c r="D3" s="813">
        <v>10657</v>
      </c>
      <c r="E3" s="813">
        <v>55</v>
      </c>
      <c r="F3" s="831">
        <v>58.4</v>
      </c>
    </row>
    <row r="4" spans="1:6">
      <c r="A4" s="833" t="s">
        <v>436</v>
      </c>
      <c r="B4" s="813"/>
      <c r="C4" s="813"/>
      <c r="D4" s="813"/>
      <c r="E4" s="813"/>
      <c r="F4" s="831"/>
    </row>
    <row r="5" spans="1:6">
      <c r="A5" s="832" t="s">
        <v>445</v>
      </c>
      <c r="B5" s="813">
        <v>396</v>
      </c>
      <c r="C5" s="813">
        <v>2</v>
      </c>
      <c r="D5" s="813">
        <v>3172</v>
      </c>
      <c r="E5" s="813">
        <v>0</v>
      </c>
      <c r="F5" s="831">
        <v>22.6</v>
      </c>
    </row>
    <row r="6" spans="1:6">
      <c r="A6" s="832" t="s">
        <v>444</v>
      </c>
      <c r="B6" s="813">
        <v>724</v>
      </c>
      <c r="C6" s="813">
        <v>48</v>
      </c>
      <c r="D6" s="813">
        <v>3449</v>
      </c>
      <c r="E6" s="813">
        <v>13</v>
      </c>
      <c r="F6" s="831">
        <v>54</v>
      </c>
    </row>
    <row r="7" spans="1:6">
      <c r="A7" s="832" t="s">
        <v>443</v>
      </c>
      <c r="B7" s="813">
        <v>306</v>
      </c>
      <c r="C7" s="813">
        <v>76</v>
      </c>
      <c r="D7" s="813">
        <v>3200</v>
      </c>
      <c r="E7" s="813">
        <v>19</v>
      </c>
      <c r="F7" s="831">
        <v>85.3</v>
      </c>
    </row>
    <row r="8" spans="1:6">
      <c r="A8" s="832" t="s">
        <v>442</v>
      </c>
      <c r="B8" s="813">
        <v>98</v>
      </c>
      <c r="C8" s="813">
        <v>228</v>
      </c>
      <c r="D8" s="813">
        <v>706</v>
      </c>
      <c r="E8" s="813">
        <v>12</v>
      </c>
      <c r="F8" s="831">
        <v>108.8</v>
      </c>
    </row>
    <row r="9" spans="1:6">
      <c r="A9" s="832" t="s">
        <v>441</v>
      </c>
      <c r="B9" s="813">
        <v>26</v>
      </c>
      <c r="C9" s="813">
        <v>43</v>
      </c>
      <c r="D9" s="813">
        <v>66</v>
      </c>
      <c r="E9" s="813">
        <v>9</v>
      </c>
      <c r="F9" s="831">
        <v>152.30000000000001</v>
      </c>
    </row>
    <row r="10" spans="1:6">
      <c r="A10" s="832" t="s">
        <v>440</v>
      </c>
      <c r="B10" s="813">
        <v>1</v>
      </c>
      <c r="C10" s="813">
        <v>6</v>
      </c>
      <c r="D10" s="813">
        <v>14</v>
      </c>
      <c r="E10" s="813">
        <v>2</v>
      </c>
      <c r="F10" s="831">
        <v>165.4</v>
      </c>
    </row>
    <row r="11" spans="1:6">
      <c r="A11" s="832" t="s">
        <v>439</v>
      </c>
      <c r="B11" s="813">
        <v>0</v>
      </c>
      <c r="C11" s="813">
        <v>0</v>
      </c>
      <c r="D11" s="813">
        <v>4</v>
      </c>
      <c r="E11" s="813">
        <v>0</v>
      </c>
      <c r="F11" s="831">
        <v>257.7</v>
      </c>
    </row>
    <row r="12" spans="1:6">
      <c r="A12" s="832" t="s">
        <v>428</v>
      </c>
      <c r="B12" s="813">
        <v>0</v>
      </c>
      <c r="C12" s="813">
        <v>0</v>
      </c>
      <c r="D12" s="813">
        <v>46</v>
      </c>
      <c r="E12" s="813">
        <v>0</v>
      </c>
      <c r="F12" s="831">
        <v>19.5</v>
      </c>
    </row>
    <row r="13" spans="1:6">
      <c r="A13" s="834"/>
      <c r="B13" s="813"/>
      <c r="C13" s="813"/>
      <c r="D13" s="813"/>
      <c r="E13" s="813"/>
      <c r="F13" s="831"/>
    </row>
    <row r="14" spans="1:6">
      <c r="A14" s="834" t="s">
        <v>447</v>
      </c>
      <c r="B14" s="813">
        <v>82557</v>
      </c>
      <c r="C14" s="813">
        <v>70546</v>
      </c>
      <c r="D14" s="813">
        <v>118089</v>
      </c>
      <c r="E14" s="813">
        <v>38086</v>
      </c>
      <c r="F14" s="831">
        <v>47</v>
      </c>
    </row>
    <row r="15" spans="1:6">
      <c r="A15" s="833" t="s">
        <v>436</v>
      </c>
      <c r="B15" s="1594"/>
      <c r="C15" s="1594"/>
      <c r="D15" s="1594"/>
      <c r="E15" s="1594"/>
      <c r="F15" s="160"/>
    </row>
    <row r="16" spans="1:6">
      <c r="A16" s="832" t="s">
        <v>445</v>
      </c>
      <c r="B16" s="813">
        <v>6833</v>
      </c>
      <c r="C16" s="813">
        <v>7943</v>
      </c>
      <c r="D16" s="813">
        <v>11010</v>
      </c>
      <c r="E16" s="813">
        <v>4495</v>
      </c>
      <c r="F16" s="831">
        <v>16.3</v>
      </c>
    </row>
    <row r="17" spans="1:6">
      <c r="A17" s="832" t="s">
        <v>444</v>
      </c>
      <c r="B17" s="813">
        <v>22609</v>
      </c>
      <c r="C17" s="813">
        <v>28603</v>
      </c>
      <c r="D17" s="813">
        <v>38326</v>
      </c>
      <c r="E17" s="813">
        <v>15467</v>
      </c>
      <c r="F17" s="831">
        <v>34.6</v>
      </c>
    </row>
    <row r="18" spans="1:6">
      <c r="A18" s="832" t="s">
        <v>443</v>
      </c>
      <c r="B18" s="813">
        <v>39839</v>
      </c>
      <c r="C18" s="813">
        <v>26902</v>
      </c>
      <c r="D18" s="813">
        <v>53129</v>
      </c>
      <c r="E18" s="813">
        <v>14290</v>
      </c>
      <c r="F18" s="831">
        <v>53.2</v>
      </c>
    </row>
    <row r="19" spans="1:6">
      <c r="A19" s="832" t="s">
        <v>442</v>
      </c>
      <c r="B19" s="813">
        <v>8659</v>
      </c>
      <c r="C19" s="813">
        <v>5168</v>
      </c>
      <c r="D19" s="813">
        <v>10963</v>
      </c>
      <c r="E19" s="813">
        <v>3161</v>
      </c>
      <c r="F19" s="831">
        <v>69.099999999999994</v>
      </c>
    </row>
    <row r="20" spans="1:6">
      <c r="A20" s="832" t="s">
        <v>441</v>
      </c>
      <c r="B20" s="813">
        <v>1228</v>
      </c>
      <c r="C20" s="813">
        <v>538</v>
      </c>
      <c r="D20" s="813">
        <v>1283</v>
      </c>
      <c r="E20" s="813">
        <v>293</v>
      </c>
      <c r="F20" s="831">
        <v>101.7</v>
      </c>
    </row>
    <row r="21" spans="1:6">
      <c r="A21" s="832" t="s">
        <v>440</v>
      </c>
      <c r="B21" s="813">
        <v>390</v>
      </c>
      <c r="C21" s="813">
        <v>226</v>
      </c>
      <c r="D21" s="813">
        <v>444</v>
      </c>
      <c r="E21" s="813">
        <v>147</v>
      </c>
      <c r="F21" s="831">
        <v>135.19999999999999</v>
      </c>
    </row>
    <row r="22" spans="1:6">
      <c r="A22" s="832" t="s">
        <v>439</v>
      </c>
      <c r="B22" s="813">
        <v>304</v>
      </c>
      <c r="C22" s="813">
        <v>393</v>
      </c>
      <c r="D22" s="813">
        <v>487</v>
      </c>
      <c r="E22" s="813">
        <v>233</v>
      </c>
      <c r="F22" s="831">
        <v>159.80000000000001</v>
      </c>
    </row>
    <row r="23" spans="1:6">
      <c r="A23" s="832" t="s">
        <v>428</v>
      </c>
      <c r="B23" s="813">
        <v>2695</v>
      </c>
      <c r="C23" s="813">
        <v>773</v>
      </c>
      <c r="D23" s="813">
        <v>2447</v>
      </c>
      <c r="E23" s="813">
        <v>0</v>
      </c>
      <c r="F23" s="831">
        <v>80.3</v>
      </c>
    </row>
    <row r="24" spans="1:6">
      <c r="A24" s="834"/>
      <c r="B24" s="813"/>
      <c r="C24" s="813"/>
      <c r="D24" s="813"/>
      <c r="E24" s="813"/>
      <c r="F24" s="831"/>
    </row>
    <row r="25" spans="1:6">
      <c r="A25" s="834" t="s">
        <v>446</v>
      </c>
      <c r="B25" s="813">
        <v>26879</v>
      </c>
      <c r="C25" s="813">
        <v>4234</v>
      </c>
      <c r="D25" s="813">
        <v>33391</v>
      </c>
      <c r="E25" s="813">
        <v>2259</v>
      </c>
      <c r="F25" s="831">
        <v>16.8</v>
      </c>
    </row>
    <row r="26" spans="1:6">
      <c r="A26" s="833" t="s">
        <v>436</v>
      </c>
      <c r="B26" s="1594"/>
      <c r="C26" s="1594"/>
      <c r="D26" s="1594"/>
      <c r="E26" s="1594"/>
      <c r="F26" s="160"/>
    </row>
    <row r="27" spans="1:6">
      <c r="A27" s="832" t="s">
        <v>445</v>
      </c>
      <c r="B27" s="813">
        <v>10974</v>
      </c>
      <c r="C27" s="813">
        <v>527</v>
      </c>
      <c r="D27" s="813">
        <v>12710</v>
      </c>
      <c r="E27" s="813">
        <v>191</v>
      </c>
      <c r="F27" s="831">
        <v>8.5</v>
      </c>
    </row>
    <row r="28" spans="1:6">
      <c r="A28" s="832" t="s">
        <v>444</v>
      </c>
      <c r="B28" s="813">
        <v>15482</v>
      </c>
      <c r="C28" s="813">
        <v>1345</v>
      </c>
      <c r="D28" s="813">
        <v>18214</v>
      </c>
      <c r="E28" s="813">
        <v>452</v>
      </c>
      <c r="F28" s="831">
        <v>14.8</v>
      </c>
    </row>
    <row r="29" spans="1:6">
      <c r="A29" s="832" t="s">
        <v>443</v>
      </c>
      <c r="B29" s="813">
        <v>288</v>
      </c>
      <c r="C29" s="813">
        <v>1970</v>
      </c>
      <c r="D29" s="813">
        <v>2191</v>
      </c>
      <c r="E29" s="813">
        <v>1488</v>
      </c>
      <c r="F29" s="831">
        <v>64.8</v>
      </c>
    </row>
    <row r="30" spans="1:6">
      <c r="A30" s="832" t="s">
        <v>442</v>
      </c>
      <c r="B30" s="813">
        <v>17</v>
      </c>
      <c r="C30" s="813">
        <v>179</v>
      </c>
      <c r="D30" s="813">
        <v>118</v>
      </c>
      <c r="E30" s="813">
        <v>98</v>
      </c>
      <c r="F30" s="831">
        <v>106.2</v>
      </c>
    </row>
    <row r="31" spans="1:6">
      <c r="A31" s="832" t="s">
        <v>441</v>
      </c>
      <c r="B31" s="813">
        <v>1</v>
      </c>
      <c r="C31" s="813">
        <v>164</v>
      </c>
      <c r="D31" s="813">
        <v>21</v>
      </c>
      <c r="E31" s="813">
        <v>19</v>
      </c>
      <c r="F31" s="831">
        <v>232.7</v>
      </c>
    </row>
    <row r="32" spans="1:6">
      <c r="A32" s="832" t="s">
        <v>440</v>
      </c>
      <c r="B32" s="813">
        <v>0</v>
      </c>
      <c r="C32" s="813">
        <v>0</v>
      </c>
      <c r="D32" s="813">
        <v>6</v>
      </c>
      <c r="E32" s="813">
        <v>0</v>
      </c>
      <c r="F32" s="831">
        <v>243.3</v>
      </c>
    </row>
    <row r="33" spans="1:6">
      <c r="A33" s="832" t="s">
        <v>439</v>
      </c>
      <c r="B33" s="813">
        <v>111</v>
      </c>
      <c r="C33" s="813">
        <v>49</v>
      </c>
      <c r="D33" s="813">
        <v>131</v>
      </c>
      <c r="E33" s="813">
        <v>11</v>
      </c>
      <c r="F33" s="831">
        <v>171.4</v>
      </c>
    </row>
    <row r="34" spans="1:6">
      <c r="A34" s="832" t="s">
        <v>428</v>
      </c>
      <c r="B34" s="813">
        <v>0</v>
      </c>
      <c r="C34" s="813">
        <v>0</v>
      </c>
      <c r="D34" s="813">
        <v>0</v>
      </c>
      <c r="E34" s="813">
        <v>0</v>
      </c>
      <c r="F34" s="831">
        <v>0</v>
      </c>
    </row>
    <row r="35" spans="1:6">
      <c r="A35" s="834"/>
      <c r="B35" s="813"/>
      <c r="C35" s="813"/>
      <c r="D35" s="813"/>
      <c r="E35" s="813"/>
      <c r="F35" s="831"/>
    </row>
    <row r="36" spans="1:6">
      <c r="A36" s="834" t="s">
        <v>438</v>
      </c>
      <c r="B36" s="813">
        <v>15194</v>
      </c>
      <c r="C36" s="813">
        <v>3717</v>
      </c>
      <c r="D36" s="813">
        <v>16672</v>
      </c>
      <c r="E36" s="813">
        <v>1479</v>
      </c>
      <c r="F36" s="831">
        <v>18</v>
      </c>
    </row>
    <row r="37" spans="1:6">
      <c r="A37" s="833" t="s">
        <v>436</v>
      </c>
      <c r="B37" s="1594"/>
      <c r="C37" s="1594"/>
      <c r="D37" s="1594"/>
      <c r="E37" s="1594"/>
      <c r="F37" s="160"/>
    </row>
    <row r="38" spans="1:6">
      <c r="A38" s="832" t="s">
        <v>435</v>
      </c>
      <c r="B38" s="813">
        <v>8135</v>
      </c>
      <c r="C38" s="813">
        <v>2702</v>
      </c>
      <c r="D38" s="813">
        <v>9177</v>
      </c>
      <c r="E38" s="813">
        <v>1043</v>
      </c>
      <c r="F38" s="831">
        <v>12.5</v>
      </c>
    </row>
    <row r="39" spans="1:6">
      <c r="A39" s="832" t="s">
        <v>434</v>
      </c>
      <c r="B39" s="813">
        <v>4099</v>
      </c>
      <c r="C39" s="813">
        <v>605</v>
      </c>
      <c r="D39" s="813">
        <v>4355</v>
      </c>
      <c r="E39" s="813">
        <v>256</v>
      </c>
      <c r="F39" s="831">
        <v>11.3</v>
      </c>
    </row>
    <row r="40" spans="1:6">
      <c r="A40" s="832" t="s">
        <v>433</v>
      </c>
      <c r="B40" s="813">
        <v>1704</v>
      </c>
      <c r="C40" s="813">
        <v>289</v>
      </c>
      <c r="D40" s="813">
        <v>1829</v>
      </c>
      <c r="E40" s="813">
        <v>124</v>
      </c>
      <c r="F40" s="831">
        <v>18.2</v>
      </c>
    </row>
    <row r="41" spans="1:6">
      <c r="A41" s="832" t="s">
        <v>432</v>
      </c>
      <c r="B41" s="813">
        <v>711</v>
      </c>
      <c r="C41" s="813">
        <v>108</v>
      </c>
      <c r="D41" s="813">
        <v>758</v>
      </c>
      <c r="E41" s="813">
        <v>48</v>
      </c>
      <c r="F41" s="831">
        <v>33.1</v>
      </c>
    </row>
    <row r="42" spans="1:6">
      <c r="A42" s="832" t="s">
        <v>431</v>
      </c>
      <c r="B42" s="813">
        <v>70</v>
      </c>
      <c r="C42" s="813">
        <v>4</v>
      </c>
      <c r="D42" s="813">
        <v>72</v>
      </c>
      <c r="E42" s="813">
        <v>2</v>
      </c>
      <c r="F42" s="831">
        <v>52.4</v>
      </c>
    </row>
    <row r="43" spans="1:6">
      <c r="A43" s="832" t="s">
        <v>430</v>
      </c>
      <c r="B43" s="813">
        <v>151</v>
      </c>
      <c r="C43" s="813">
        <v>3</v>
      </c>
      <c r="D43" s="813">
        <v>153</v>
      </c>
      <c r="E43" s="813">
        <v>2</v>
      </c>
      <c r="F43" s="831">
        <v>96.9</v>
      </c>
    </row>
    <row r="44" spans="1:6">
      <c r="A44" s="832" t="s">
        <v>429</v>
      </c>
      <c r="B44" s="813">
        <v>5</v>
      </c>
      <c r="C44" s="813">
        <v>1</v>
      </c>
      <c r="D44" s="813">
        <v>5</v>
      </c>
      <c r="E44" s="813">
        <v>1</v>
      </c>
      <c r="F44" s="831">
        <v>93.9</v>
      </c>
    </row>
    <row r="45" spans="1:6">
      <c r="A45" s="832" t="s">
        <v>428</v>
      </c>
      <c r="B45" s="813">
        <v>319</v>
      </c>
      <c r="C45" s="813">
        <v>5</v>
      </c>
      <c r="D45" s="813">
        <v>323</v>
      </c>
      <c r="E45" s="813">
        <v>3</v>
      </c>
      <c r="F45" s="831">
        <v>180.1</v>
      </c>
    </row>
    <row r="46" spans="1:6">
      <c r="A46" s="150"/>
      <c r="B46" s="775"/>
      <c r="C46" s="775"/>
      <c r="D46" s="775"/>
      <c r="E46" s="775"/>
      <c r="F46" s="865"/>
    </row>
    <row r="47" spans="1:6" ht="17.25" customHeight="1">
      <c r="A47" s="2129" t="s">
        <v>720</v>
      </c>
      <c r="B47" s="2129"/>
      <c r="C47" s="2129"/>
      <c r="D47" s="2129"/>
      <c r="E47" s="2129"/>
      <c r="F47" s="2129"/>
    </row>
    <row r="48" spans="1:6">
      <c r="A48" s="864" t="s">
        <v>426</v>
      </c>
      <c r="B48" s="863"/>
      <c r="C48" s="863"/>
      <c r="D48" s="863"/>
      <c r="E48" s="863"/>
      <c r="F48" s="862"/>
    </row>
    <row r="49" spans="1:6">
      <c r="B49" s="123"/>
      <c r="C49" s="123"/>
      <c r="D49" s="123"/>
      <c r="E49" s="123"/>
      <c r="F49" s="861"/>
    </row>
    <row r="57" spans="1:6">
      <c r="A57" s="170"/>
    </row>
    <row r="58" spans="1:6">
      <c r="A58" s="170"/>
    </row>
    <row r="59" spans="1:6">
      <c r="A59" s="170"/>
    </row>
  </sheetData>
  <mergeCells count="2">
    <mergeCell ref="A1:E1"/>
    <mergeCell ref="A47:F47"/>
  </mergeCells>
  <pageMargins left="0.7" right="0.7" top="0.75" bottom="0.75" header="0.3" footer="0.3"/>
  <pageSetup paperSize="9" scale="77" orientation="portrait" r:id="rId1"/>
  <customProperties>
    <customPr name="_pios_id" r:id="rId2"/>
  </customPropertie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0366E-B8DC-4961-BA74-C77ADA7AFD20}">
  <dimension ref="A1:L15"/>
  <sheetViews>
    <sheetView showGridLines="0" view="pageLayout" topLeftCell="A55" zoomScaleNormal="100" zoomScaleSheetLayoutView="100" workbookViewId="0">
      <selection activeCell="C61" sqref="C61"/>
    </sheetView>
  </sheetViews>
  <sheetFormatPr defaultColWidth="9.109375" defaultRowHeight="14.4"/>
  <cols>
    <col min="1" max="1" width="30.33203125" style="116" customWidth="1"/>
    <col min="2" max="9" width="9.6640625" style="116" customWidth="1"/>
    <col min="10" max="10" width="9.6640625" style="1595" customWidth="1"/>
    <col min="11" max="16384" width="9.109375" style="1595"/>
  </cols>
  <sheetData>
    <row r="1" spans="1:12" ht="50.25" customHeight="1" thickBot="1">
      <c r="A1" s="174"/>
      <c r="B1" s="1597" t="s">
        <v>452</v>
      </c>
      <c r="C1" s="2130" t="s">
        <v>451</v>
      </c>
      <c r="D1" s="2130"/>
      <c r="E1" s="2130" t="s">
        <v>529</v>
      </c>
      <c r="F1" s="2130"/>
      <c r="G1" s="2130" t="s">
        <v>450</v>
      </c>
      <c r="H1" s="2130"/>
      <c r="I1" s="2130" t="s">
        <v>449</v>
      </c>
      <c r="J1" s="2130"/>
    </row>
    <row r="2" spans="1:12">
      <c r="A2" s="150" t="s">
        <v>437</v>
      </c>
      <c r="B2" s="775">
        <v>12341</v>
      </c>
      <c r="C2" s="1595"/>
      <c r="D2" s="775">
        <v>24581</v>
      </c>
      <c r="E2" s="1595"/>
      <c r="F2" s="775">
        <v>29529</v>
      </c>
      <c r="G2" s="1595"/>
      <c r="H2" s="775">
        <v>18819</v>
      </c>
      <c r="I2" s="1595"/>
      <c r="J2" s="865">
        <v>26.1</v>
      </c>
    </row>
    <row r="3" spans="1:12">
      <c r="A3" s="866" t="s">
        <v>436</v>
      </c>
      <c r="B3" s="775"/>
      <c r="C3" s="1595"/>
      <c r="D3" s="775"/>
      <c r="E3" s="1595"/>
      <c r="F3" s="775"/>
      <c r="G3" s="1595"/>
      <c r="H3" s="775"/>
      <c r="I3" s="1595"/>
      <c r="J3" s="865"/>
    </row>
    <row r="4" spans="1:12">
      <c r="A4" s="150" t="s">
        <v>435</v>
      </c>
      <c r="B4" s="775">
        <v>3546</v>
      </c>
      <c r="C4" s="1595"/>
      <c r="D4" s="775">
        <v>14234</v>
      </c>
      <c r="E4" s="1595"/>
      <c r="F4" s="775">
        <v>14849</v>
      </c>
      <c r="G4" s="1595"/>
      <c r="H4" s="775">
        <v>11406</v>
      </c>
      <c r="I4" s="1595"/>
      <c r="J4" s="865">
        <v>9.4</v>
      </c>
    </row>
    <row r="5" spans="1:12">
      <c r="A5" s="150" t="s">
        <v>434</v>
      </c>
      <c r="B5" s="775">
        <v>3195</v>
      </c>
      <c r="C5" s="1595"/>
      <c r="D5" s="775">
        <v>5321</v>
      </c>
      <c r="E5" s="1595"/>
      <c r="F5" s="775">
        <v>6682</v>
      </c>
      <c r="G5" s="1595"/>
      <c r="H5" s="775">
        <v>3903</v>
      </c>
      <c r="I5" s="1595"/>
      <c r="J5" s="865">
        <v>18.899999999999999</v>
      </c>
      <c r="L5" s="270"/>
    </row>
    <row r="6" spans="1:12">
      <c r="A6" s="150" t="s">
        <v>433</v>
      </c>
      <c r="B6" s="775">
        <v>2306</v>
      </c>
      <c r="C6" s="1595"/>
      <c r="D6" s="775">
        <v>2377</v>
      </c>
      <c r="E6" s="1595"/>
      <c r="F6" s="775">
        <v>3504</v>
      </c>
      <c r="G6" s="1595"/>
      <c r="H6" s="775">
        <v>1738</v>
      </c>
      <c r="I6" s="1595"/>
      <c r="J6" s="865">
        <v>31.5</v>
      </c>
    </row>
    <row r="7" spans="1:12">
      <c r="A7" s="150" t="s">
        <v>432</v>
      </c>
      <c r="B7" s="775">
        <v>1430</v>
      </c>
      <c r="C7" s="1595"/>
      <c r="D7" s="775">
        <v>1658</v>
      </c>
      <c r="E7" s="1595"/>
      <c r="F7" s="775">
        <v>2238</v>
      </c>
      <c r="G7" s="1595"/>
      <c r="H7" s="775">
        <v>1161</v>
      </c>
      <c r="I7" s="1595"/>
      <c r="J7" s="865">
        <v>44.4</v>
      </c>
    </row>
    <row r="8" spans="1:12">
      <c r="A8" s="150" t="s">
        <v>431</v>
      </c>
      <c r="B8" s="775">
        <v>794</v>
      </c>
      <c r="C8" s="1595"/>
      <c r="D8" s="775">
        <v>333</v>
      </c>
      <c r="E8" s="1595"/>
      <c r="F8" s="775">
        <v>952</v>
      </c>
      <c r="G8" s="1595"/>
      <c r="H8" s="775">
        <v>260</v>
      </c>
      <c r="I8" s="1595"/>
      <c r="J8" s="865">
        <v>48.6</v>
      </c>
    </row>
    <row r="9" spans="1:12">
      <c r="A9" s="150" t="s">
        <v>430</v>
      </c>
      <c r="B9" s="775">
        <v>577</v>
      </c>
      <c r="C9" s="1595"/>
      <c r="D9" s="775">
        <v>180</v>
      </c>
      <c r="E9" s="1595"/>
      <c r="F9" s="775">
        <v>628</v>
      </c>
      <c r="G9" s="1595"/>
      <c r="H9" s="775">
        <v>144</v>
      </c>
      <c r="I9" s="1595"/>
      <c r="J9" s="865">
        <v>70.3</v>
      </c>
    </row>
    <row r="10" spans="1:12">
      <c r="A10" s="150" t="s">
        <v>429</v>
      </c>
      <c r="B10" s="775">
        <v>29</v>
      </c>
      <c r="C10" s="1595"/>
      <c r="D10" s="775">
        <v>271</v>
      </c>
      <c r="E10" s="1595"/>
      <c r="F10" s="775">
        <v>74</v>
      </c>
      <c r="G10" s="1595"/>
      <c r="H10" s="775">
        <v>40</v>
      </c>
      <c r="I10" s="1595"/>
      <c r="J10" s="865">
        <v>80</v>
      </c>
    </row>
    <row r="11" spans="1:12">
      <c r="A11" s="150" t="s">
        <v>428</v>
      </c>
      <c r="B11" s="775">
        <v>464</v>
      </c>
      <c r="C11" s="1595"/>
      <c r="D11" s="775">
        <v>207</v>
      </c>
      <c r="E11" s="1595"/>
      <c r="F11" s="775">
        <v>602</v>
      </c>
      <c r="G11" s="1595"/>
      <c r="H11" s="775">
        <v>167</v>
      </c>
      <c r="I11" s="1595"/>
      <c r="J11" s="865">
        <v>329.1</v>
      </c>
    </row>
    <row r="12" spans="1:12">
      <c r="A12" s="150"/>
      <c r="B12" s="775"/>
      <c r="C12" s="1595"/>
      <c r="D12" s="775"/>
      <c r="E12" s="1595"/>
      <c r="F12" s="775"/>
      <c r="G12" s="1595"/>
      <c r="H12" s="775"/>
      <c r="I12" s="1595"/>
      <c r="J12" s="865"/>
    </row>
    <row r="13" spans="1:12">
      <c r="A13" s="150" t="s">
        <v>427</v>
      </c>
      <c r="B13" s="775">
        <v>2344</v>
      </c>
      <c r="C13" s="1595"/>
      <c r="D13" s="775" t="s">
        <v>59</v>
      </c>
      <c r="E13" s="1595"/>
      <c r="F13" s="775">
        <v>2344</v>
      </c>
      <c r="G13" s="1595"/>
      <c r="H13" s="775" t="s">
        <v>59</v>
      </c>
      <c r="I13" s="1595"/>
      <c r="J13" s="865">
        <v>86</v>
      </c>
    </row>
    <row r="14" spans="1:12" ht="18" customHeight="1">
      <c r="A14" s="2129" t="s">
        <v>720</v>
      </c>
      <c r="B14" s="2129"/>
      <c r="C14" s="2129"/>
      <c r="D14" s="2129"/>
      <c r="E14" s="2129"/>
      <c r="F14" s="2129"/>
      <c r="G14" s="222"/>
      <c r="H14" s="222"/>
      <c r="I14" s="222"/>
      <c r="J14" s="1596"/>
    </row>
    <row r="15" spans="1:12">
      <c r="A15" s="864" t="s">
        <v>426</v>
      </c>
      <c r="B15" s="863"/>
      <c r="C15" s="863"/>
      <c r="D15" s="863"/>
      <c r="E15" s="863"/>
      <c r="F15" s="862"/>
    </row>
  </sheetData>
  <mergeCells count="5">
    <mergeCell ref="C1:D1"/>
    <mergeCell ref="E1:F1"/>
    <mergeCell ref="G1:H1"/>
    <mergeCell ref="I1:J1"/>
    <mergeCell ref="A14:F14"/>
  </mergeCells>
  <pageMargins left="0.7" right="0.7" top="0.75" bottom="0.75" header="0.3" footer="0.3"/>
  <pageSetup paperSize="9" scale="75" orientation="portrait" r:id="rId1"/>
  <customProperties>
    <customPr name="_pios_id" r:id="rId2"/>
  </customPropertie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41BE3-CA25-476E-9271-FF5A310497F2}">
  <sheetPr>
    <tabColor rgb="FFFFFF99"/>
  </sheetPr>
  <dimension ref="A1:I66"/>
  <sheetViews>
    <sheetView view="pageLayout" topLeftCell="A70" zoomScaleNormal="100" zoomScaleSheetLayoutView="100" workbookViewId="0">
      <selection activeCell="A75" sqref="A75:I75"/>
    </sheetView>
  </sheetViews>
  <sheetFormatPr defaultColWidth="9.109375" defaultRowHeight="14.4"/>
  <cols>
    <col min="1" max="2" width="37.6640625" style="88" customWidth="1"/>
    <col min="3" max="3" width="13.33203125" style="88" customWidth="1"/>
    <col min="4" max="4" width="13" style="88" customWidth="1"/>
    <col min="5" max="6" width="17" style="88" customWidth="1"/>
    <col min="7" max="7" width="15" style="88" customWidth="1"/>
    <col min="8" max="16384" width="9.109375" style="88"/>
  </cols>
  <sheetData>
    <row r="1" spans="1:9" ht="13.5" customHeight="1">
      <c r="A1" s="251" t="s">
        <v>461</v>
      </c>
      <c r="B1" s="250"/>
      <c r="C1" s="249"/>
      <c r="D1" s="249"/>
      <c r="E1" s="249"/>
      <c r="F1" s="249"/>
      <c r="G1" s="250"/>
      <c r="I1" s="250"/>
    </row>
    <row r="2" spans="1:9" ht="13.5" customHeight="1">
      <c r="A2" s="250"/>
      <c r="B2" s="250"/>
      <c r="C2" s="249"/>
      <c r="D2" s="249"/>
      <c r="E2" s="249"/>
      <c r="F2" s="249"/>
      <c r="G2" s="249"/>
    </row>
    <row r="3" spans="1:9" ht="13.5" customHeight="1">
      <c r="A3" s="641" t="s">
        <v>460</v>
      </c>
      <c r="B3" s="641"/>
      <c r="C3" s="247"/>
      <c r="D3" s="247"/>
      <c r="E3" s="247"/>
      <c r="F3" s="247"/>
      <c r="G3" s="247"/>
    </row>
    <row r="4" spans="1:9" ht="13.5" customHeight="1">
      <c r="A4" s="567" t="s">
        <v>1270</v>
      </c>
      <c r="B4" s="260"/>
      <c r="C4" s="247"/>
      <c r="D4" s="247"/>
      <c r="E4" s="247"/>
      <c r="F4" s="247"/>
      <c r="G4" s="247"/>
    </row>
    <row r="5" spans="1:9" ht="13.5" customHeight="1">
      <c r="A5" s="248" t="s">
        <v>1269</v>
      </c>
      <c r="B5" s="674"/>
      <c r="C5" s="247"/>
      <c r="D5" s="247"/>
      <c r="E5" s="247"/>
      <c r="F5" s="247"/>
      <c r="G5" s="247"/>
    </row>
    <row r="6" spans="1:9" ht="13.5" customHeight="1">
      <c r="A6" s="651"/>
      <c r="B6" s="651"/>
      <c r="C6" s="653"/>
      <c r="D6" s="653"/>
      <c r="E6" s="672"/>
      <c r="F6" s="672"/>
      <c r="G6" s="672"/>
    </row>
    <row r="7" spans="1:9" ht="13.5" customHeight="1">
      <c r="A7" s="673"/>
      <c r="B7" s="673"/>
      <c r="C7" s="361"/>
      <c r="D7" s="659"/>
      <c r="E7" s="659"/>
      <c r="F7" s="361"/>
      <c r="G7" s="659"/>
    </row>
    <row r="8" spans="1:9" ht="13.5" customHeight="1">
      <c r="A8" s="673"/>
      <c r="B8" s="673"/>
      <c r="C8" s="663"/>
      <c r="D8" s="665"/>
      <c r="E8" s="665"/>
      <c r="F8" s="663"/>
      <c r="G8" s="659"/>
    </row>
    <row r="9" spans="1:9" ht="13.5" customHeight="1">
      <c r="A9" s="651"/>
      <c r="B9" s="651"/>
      <c r="C9" s="653"/>
      <c r="D9" s="654"/>
      <c r="E9" s="654"/>
      <c r="F9" s="653"/>
      <c r="G9" s="672"/>
    </row>
    <row r="10" spans="1:9" ht="13.5" customHeight="1">
      <c r="A10" s="671"/>
      <c r="B10" s="671"/>
      <c r="C10" s="670"/>
      <c r="D10" s="669"/>
      <c r="E10" s="669"/>
      <c r="F10" s="670"/>
      <c r="G10" s="669"/>
    </row>
    <row r="11" spans="1:9" ht="13.5" customHeight="1">
      <c r="A11" s="667"/>
      <c r="B11" s="667"/>
      <c r="C11" s="361"/>
      <c r="D11" s="659"/>
      <c r="E11" s="659"/>
      <c r="F11" s="668"/>
      <c r="G11" s="361"/>
    </row>
    <row r="12" spans="1:9" ht="13.5" customHeight="1">
      <c r="A12" s="667"/>
      <c r="B12" s="667"/>
      <c r="C12" s="666"/>
      <c r="D12" s="665"/>
      <c r="E12" s="665"/>
      <c r="F12" s="664"/>
      <c r="G12" s="663"/>
    </row>
    <row r="13" spans="1:9" ht="13.5" customHeight="1">
      <c r="A13" s="662"/>
      <c r="B13" s="662"/>
      <c r="C13" s="661"/>
      <c r="D13" s="654"/>
      <c r="E13" s="654"/>
      <c r="F13" s="660"/>
      <c r="G13" s="653"/>
      <c r="H13" s="243"/>
    </row>
    <row r="14" spans="1:9" ht="13.5" customHeight="1">
      <c r="A14" s="659"/>
      <c r="B14" s="659"/>
      <c r="C14" s="659"/>
      <c r="D14" s="659"/>
      <c r="E14" s="659"/>
      <c r="F14" s="361"/>
      <c r="G14" s="659"/>
      <c r="H14" s="243"/>
    </row>
    <row r="15" spans="1:9" ht="13.5" customHeight="1">
      <c r="A15" s="651"/>
      <c r="B15" s="651"/>
      <c r="C15" s="657"/>
      <c r="D15" s="658"/>
      <c r="E15" s="658"/>
      <c r="F15" s="657"/>
      <c r="G15" s="657"/>
      <c r="H15" s="243"/>
    </row>
    <row r="16" spans="1:9" ht="13.5" customHeight="1">
      <c r="C16" s="247"/>
      <c r="D16" s="247"/>
      <c r="E16" s="247"/>
      <c r="F16" s="247"/>
      <c r="G16" s="247"/>
      <c r="H16" s="243"/>
    </row>
    <row r="17" spans="1:8" ht="13.5" customHeight="1">
      <c r="A17" s="635"/>
      <c r="B17" s="635"/>
      <c r="C17" s="635"/>
      <c r="D17" s="635"/>
      <c r="E17" s="635"/>
      <c r="F17" s="634"/>
      <c r="G17" s="247"/>
      <c r="H17" s="243"/>
    </row>
    <row r="18" spans="1:8" ht="13.5" customHeight="1">
      <c r="A18" s="635"/>
      <c r="B18" s="635"/>
      <c r="C18" s="635"/>
      <c r="D18" s="635"/>
      <c r="E18" s="635"/>
      <c r="F18" s="634"/>
      <c r="G18" s="247"/>
      <c r="H18" s="243"/>
    </row>
    <row r="19" spans="1:8" ht="13.5" customHeight="1">
      <c r="A19" s="656"/>
      <c r="B19" s="656"/>
      <c r="C19" s="656"/>
      <c r="D19" s="656"/>
      <c r="E19" s="656"/>
      <c r="F19" s="655"/>
      <c r="G19" s="247"/>
      <c r="H19" s="243"/>
    </row>
    <row r="20" spans="1:8" ht="13.5" customHeight="1">
      <c r="A20" s="656"/>
      <c r="B20" s="656"/>
      <c r="C20" s="656"/>
      <c r="D20" s="656"/>
      <c r="E20" s="656"/>
      <c r="F20" s="655"/>
      <c r="H20" s="243"/>
    </row>
    <row r="21" spans="1:8" ht="13.5" customHeight="1">
      <c r="C21" s="641"/>
      <c r="H21" s="243"/>
    </row>
    <row r="22" spans="1:8" ht="13.5" customHeight="1">
      <c r="H22" s="243"/>
    </row>
    <row r="23" spans="1:8" ht="13.5" customHeight="1">
      <c r="C23" s="247"/>
      <c r="D23" s="245"/>
      <c r="E23" s="247"/>
      <c r="F23" s="247"/>
      <c r="G23" s="246"/>
      <c r="H23" s="243"/>
    </row>
    <row r="24" spans="1:8" ht="13.5" customHeight="1">
      <c r="C24" s="247"/>
      <c r="D24" s="247"/>
      <c r="E24" s="247"/>
      <c r="F24" s="247"/>
      <c r="G24" s="246"/>
      <c r="H24" s="243"/>
    </row>
    <row r="25" spans="1:8" ht="13.5" customHeight="1">
      <c r="C25" s="247"/>
      <c r="D25" s="247"/>
      <c r="E25" s="247"/>
      <c r="F25" s="247"/>
      <c r="G25" s="245"/>
      <c r="H25" s="243"/>
    </row>
    <row r="26" spans="1:8" ht="13.5" customHeight="1">
      <c r="C26" s="654"/>
      <c r="D26" s="654"/>
      <c r="E26" s="247"/>
      <c r="F26" s="247"/>
      <c r="G26" s="247"/>
      <c r="H26" s="243"/>
    </row>
    <row r="27" spans="1:8" ht="13.5" customHeight="1">
      <c r="C27" s="654"/>
      <c r="D27" s="654"/>
      <c r="E27" s="653"/>
      <c r="F27" s="653"/>
      <c r="G27" s="653"/>
      <c r="H27" s="243"/>
    </row>
    <row r="28" spans="1:8" ht="13.5" customHeight="1">
      <c r="A28" s="640" t="s">
        <v>459</v>
      </c>
      <c r="B28" s="641"/>
      <c r="C28" s="645"/>
      <c r="D28" s="645"/>
      <c r="E28" s="647"/>
      <c r="F28" s="647"/>
      <c r="G28" s="647"/>
      <c r="H28" s="243"/>
    </row>
    <row r="29" spans="1:8" ht="13.5" customHeight="1">
      <c r="A29" s="248" t="str">
        <f>A5</f>
        <v>End of Q2 2020</v>
      </c>
      <c r="B29" s="244"/>
      <c r="C29" s="645"/>
      <c r="D29" s="645"/>
      <c r="E29" s="647"/>
      <c r="F29" s="647"/>
      <c r="G29" s="647"/>
      <c r="H29" s="243"/>
    </row>
    <row r="30" spans="1:8" ht="13.5" customHeight="1">
      <c r="A30" s="652"/>
      <c r="B30" s="652"/>
      <c r="C30" s="645"/>
      <c r="D30" s="645"/>
      <c r="E30" s="650"/>
      <c r="F30" s="650"/>
      <c r="G30" s="650"/>
      <c r="H30" s="243"/>
    </row>
    <row r="31" spans="1:8" ht="13.5" customHeight="1">
      <c r="A31" s="247"/>
      <c r="B31" s="247"/>
      <c r="C31" s="645"/>
      <c r="D31" s="645"/>
      <c r="E31" s="650"/>
      <c r="F31" s="650"/>
      <c r="G31" s="650"/>
      <c r="H31" s="243"/>
    </row>
    <row r="32" spans="1:8" ht="13.5" customHeight="1">
      <c r="A32" s="247"/>
      <c r="B32" s="247"/>
      <c r="C32" s="645"/>
      <c r="D32" s="645"/>
      <c r="E32" s="650"/>
      <c r="F32" s="650"/>
      <c r="G32" s="650"/>
      <c r="H32" s="243"/>
    </row>
    <row r="33" spans="1:8" ht="13.5" customHeight="1">
      <c r="A33" s="651"/>
      <c r="B33" s="651"/>
      <c r="C33" s="645"/>
      <c r="D33" s="645"/>
      <c r="E33" s="647"/>
      <c r="F33" s="647"/>
      <c r="G33" s="647"/>
      <c r="H33" s="243"/>
    </row>
    <row r="34" spans="1:8" ht="13.5" customHeight="1">
      <c r="A34" s="648"/>
      <c r="B34" s="648"/>
      <c r="C34" s="645"/>
      <c r="D34" s="645"/>
      <c r="E34" s="650"/>
      <c r="F34" s="650"/>
      <c r="G34" s="650"/>
      <c r="H34" s="243"/>
    </row>
    <row r="35" spans="1:8" ht="13.5" customHeight="1">
      <c r="A35" s="648"/>
      <c r="B35" s="648"/>
      <c r="C35" s="645"/>
      <c r="D35" s="645"/>
      <c r="E35" s="650"/>
      <c r="F35" s="650"/>
      <c r="G35" s="650"/>
      <c r="H35" s="243"/>
    </row>
    <row r="36" spans="1:8" ht="13.5" customHeight="1">
      <c r="A36" s="646"/>
      <c r="B36" s="646"/>
      <c r="C36" s="645"/>
      <c r="D36" s="645"/>
      <c r="E36" s="650"/>
      <c r="F36" s="650"/>
      <c r="G36" s="650"/>
      <c r="H36" s="243"/>
    </row>
    <row r="37" spans="1:8" ht="13.5" customHeight="1">
      <c r="A37" s="648"/>
      <c r="B37" s="648"/>
      <c r="C37" s="645"/>
      <c r="D37" s="645"/>
      <c r="E37" s="650"/>
      <c r="F37" s="650"/>
      <c r="G37" s="650"/>
      <c r="H37" s="243"/>
    </row>
    <row r="38" spans="1:8" ht="13.5" customHeight="1">
      <c r="A38" s="648"/>
      <c r="B38" s="648"/>
      <c r="C38" s="645"/>
      <c r="D38" s="645"/>
      <c r="E38" s="647"/>
      <c r="F38" s="647"/>
      <c r="G38" s="647"/>
      <c r="H38" s="243"/>
    </row>
    <row r="39" spans="1:8" ht="13.5" customHeight="1">
      <c r="A39" s="648"/>
      <c r="B39" s="648"/>
      <c r="C39" s="645"/>
      <c r="D39" s="645"/>
      <c r="E39" s="649"/>
      <c r="F39" s="649"/>
      <c r="G39" s="649"/>
      <c r="H39" s="243"/>
    </row>
    <row r="40" spans="1:8" ht="13.5" customHeight="1">
      <c r="A40" s="648"/>
      <c r="B40" s="648"/>
      <c r="C40" s="645"/>
      <c r="D40" s="645"/>
      <c r="E40" s="647"/>
      <c r="F40" s="647"/>
      <c r="G40" s="647"/>
      <c r="H40" s="243"/>
    </row>
    <row r="41" spans="1:8" ht="13.5" customHeight="1">
      <c r="A41" s="648"/>
      <c r="B41" s="648"/>
      <c r="E41" s="647"/>
      <c r="F41" s="647"/>
      <c r="G41" s="647"/>
      <c r="H41" s="243"/>
    </row>
    <row r="42" spans="1:8" ht="13.5" customHeight="1">
      <c r="A42" s="646"/>
      <c r="B42" s="646"/>
      <c r="C42" s="645"/>
      <c r="D42" s="645"/>
      <c r="H42" s="243"/>
    </row>
    <row r="43" spans="1:8" ht="13.5" customHeight="1">
      <c r="C43" s="645"/>
      <c r="D43" s="645"/>
      <c r="H43" s="243"/>
    </row>
    <row r="44" spans="1:8" ht="13.5" customHeight="1">
      <c r="C44" s="645"/>
      <c r="D44" s="645"/>
      <c r="H44" s="243"/>
    </row>
    <row r="45" spans="1:8" ht="13.5" customHeight="1">
      <c r="H45" s="243"/>
    </row>
    <row r="46" spans="1:8" ht="13.5" customHeight="1">
      <c r="C46" s="644"/>
      <c r="D46" s="643"/>
      <c r="E46" s="642"/>
      <c r="F46" s="642"/>
      <c r="G46" s="642"/>
      <c r="H46" s="243"/>
    </row>
    <row r="47" spans="1:8" ht="13.5" customHeight="1">
      <c r="H47" s="243"/>
    </row>
    <row r="48" spans="1:8" ht="13.5" customHeight="1">
      <c r="B48" s="641"/>
      <c r="C48" s="636"/>
      <c r="D48" s="637"/>
      <c r="H48" s="243"/>
    </row>
    <row r="49" spans="1:8" ht="13.5" customHeight="1">
      <c r="B49" s="244"/>
      <c r="C49" s="636"/>
      <c r="D49" s="637"/>
      <c r="H49" s="243"/>
    </row>
    <row r="50" spans="1:8" ht="13.5" customHeight="1">
      <c r="A50" s="640" t="s">
        <v>458</v>
      </c>
      <c r="B50" s="638"/>
      <c r="C50" s="639"/>
      <c r="D50" s="636"/>
      <c r="H50" s="243"/>
    </row>
    <row r="51" spans="1:8" ht="13.5" customHeight="1">
      <c r="A51" s="248" t="str">
        <f>A5</f>
        <v>End of Q2 2020</v>
      </c>
      <c r="B51" s="638"/>
      <c r="C51" s="637"/>
      <c r="D51" s="636"/>
      <c r="H51" s="243"/>
    </row>
    <row r="52" spans="1:8" ht="13.5" customHeight="1">
      <c r="H52" s="243"/>
    </row>
    <row r="53" spans="1:8" ht="13.5" customHeight="1">
      <c r="A53" s="635"/>
      <c r="B53" s="635"/>
      <c r="C53" s="635"/>
      <c r="D53" s="635"/>
      <c r="E53" s="635"/>
      <c r="F53" s="634"/>
      <c r="H53" s="243"/>
    </row>
    <row r="54" spans="1:8" ht="13.5" customHeight="1">
      <c r="A54" s="635"/>
      <c r="B54" s="635"/>
      <c r="C54" s="635"/>
      <c r="D54" s="635"/>
      <c r="E54" s="635"/>
      <c r="F54" s="634"/>
      <c r="H54" s="243"/>
    </row>
    <row r="55" spans="1:8" ht="13.5" customHeight="1">
      <c r="A55" s="452"/>
      <c r="B55" s="452"/>
      <c r="H55" s="243"/>
    </row>
    <row r="56" spans="1:8" ht="13.5" customHeight="1">
      <c r="B56" s="452"/>
      <c r="H56" s="243"/>
    </row>
    <row r="57" spans="1:8">
      <c r="H57" s="243"/>
    </row>
    <row r="58" spans="1:8">
      <c r="H58" s="243"/>
    </row>
    <row r="59" spans="1:8">
      <c r="H59" s="243"/>
    </row>
    <row r="60" spans="1:8">
      <c r="H60" s="243"/>
    </row>
    <row r="61" spans="1:8">
      <c r="H61" s="243"/>
    </row>
    <row r="62" spans="1:8">
      <c r="H62" s="243"/>
    </row>
    <row r="63" spans="1:8">
      <c r="H63" s="243"/>
    </row>
    <row r="64" spans="1:8">
      <c r="H64" s="243"/>
    </row>
    <row r="65" spans="8:8">
      <c r="H65" s="243"/>
    </row>
    <row r="66" spans="8:8">
      <c r="H66" s="243"/>
    </row>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legacyDrawingHF r:id="rId4"/>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34FB59-8C91-4CA0-91C4-964FD2C34ABF}">
  <sheetPr>
    <tabColor rgb="FFFFFF99"/>
  </sheetPr>
  <dimension ref="A1:BC61"/>
  <sheetViews>
    <sheetView view="pageLayout" topLeftCell="AU26" zoomScale="90" zoomScaleNormal="100" zoomScaleSheetLayoutView="110" zoomScalePageLayoutView="90" workbookViewId="0">
      <selection activeCell="AU29" sqref="AU29:AZ31"/>
    </sheetView>
  </sheetViews>
  <sheetFormatPr defaultColWidth="9.109375" defaultRowHeight="14.4"/>
  <cols>
    <col min="1" max="1" width="50.33203125" style="77" customWidth="1"/>
    <col min="2" max="6" width="9.6640625" style="77" customWidth="1"/>
    <col min="7" max="7" width="43.6640625" style="73" customWidth="1"/>
    <col min="8" max="8" width="7.6640625" style="73" customWidth="1"/>
    <col min="9" max="9" width="7.109375" style="73" customWidth="1"/>
    <col min="10" max="10" width="7.88671875" style="73" customWidth="1"/>
    <col min="11" max="11" width="7.44140625" style="73" customWidth="1"/>
    <col min="12" max="12" width="7.5546875" style="73" customWidth="1"/>
    <col min="13" max="13" width="8.33203125" style="73" customWidth="1"/>
    <col min="14" max="14" width="10.44140625" style="73" customWidth="1"/>
    <col min="15" max="15" width="7.5546875" style="73" bestFit="1" customWidth="1"/>
    <col min="16" max="16" width="7.33203125" style="73" customWidth="1"/>
    <col min="17" max="17" width="37" style="73" customWidth="1"/>
    <col min="18" max="18" width="6.33203125" style="73" customWidth="1"/>
    <col min="19" max="19" width="7.44140625" style="73" customWidth="1"/>
    <col min="20" max="20" width="8" style="73" customWidth="1"/>
    <col min="21" max="24" width="6.5546875" style="73" customWidth="1"/>
    <col min="25" max="25" width="7.109375" style="73" customWidth="1"/>
    <col min="26" max="26" width="6.33203125" style="73" customWidth="1"/>
    <col min="27" max="27" width="35.44140625" style="73" customWidth="1"/>
    <col min="28" max="28" width="7.5546875" style="73" customWidth="1"/>
    <col min="29" max="29" width="7.109375" style="73" customWidth="1"/>
    <col min="30" max="30" width="8.109375" style="73" customWidth="1"/>
    <col min="31" max="31" width="6.44140625" style="73" customWidth="1"/>
    <col min="32" max="32" width="6.6640625" style="73" customWidth="1"/>
    <col min="33" max="33" width="6.88671875" style="73" customWidth="1"/>
    <col min="34" max="34" width="6.5546875" style="73" customWidth="1"/>
    <col min="35" max="35" width="7.109375" style="73" customWidth="1"/>
    <col min="36" max="36" width="6.33203125" style="73" customWidth="1"/>
    <col min="37" max="37" width="36" style="73" customWidth="1"/>
    <col min="38" max="46" width="7.88671875" style="73" customWidth="1"/>
    <col min="47" max="47" width="31" style="73" customWidth="1"/>
    <col min="48" max="53" width="11.109375" style="73" customWidth="1"/>
    <col min="54" max="16384" width="9.109375" style="73"/>
  </cols>
  <sheetData>
    <row r="1" spans="1:55" ht="13.5" customHeight="1">
      <c r="A1" s="75" t="s">
        <v>505</v>
      </c>
      <c r="B1" s="74"/>
      <c r="C1" s="74"/>
      <c r="D1" s="74"/>
      <c r="E1" s="74"/>
      <c r="F1" s="74"/>
      <c r="G1" s="75" t="s">
        <v>504</v>
      </c>
      <c r="H1" s="182"/>
      <c r="I1" s="182"/>
      <c r="J1" s="182"/>
      <c r="K1" s="182"/>
      <c r="L1" s="182"/>
      <c r="M1" s="182"/>
      <c r="N1" s="182"/>
      <c r="O1" s="182"/>
      <c r="P1" s="182"/>
      <c r="Q1" s="75" t="s">
        <v>503</v>
      </c>
      <c r="AA1" s="75" t="s">
        <v>503</v>
      </c>
      <c r="AK1" s="75" t="s">
        <v>503</v>
      </c>
      <c r="AU1" s="75" t="s">
        <v>662</v>
      </c>
      <c r="AV1" s="182"/>
      <c r="AW1" s="182"/>
      <c r="AX1" s="182"/>
      <c r="AY1" s="182"/>
      <c r="AZ1" s="182"/>
      <c r="BA1" s="182"/>
    </row>
    <row r="2" spans="1:55" ht="13.5" customHeight="1">
      <c r="A2" s="184" t="s">
        <v>1455</v>
      </c>
      <c r="B2" s="412"/>
      <c r="C2" s="412"/>
      <c r="D2" s="412"/>
      <c r="E2" s="412"/>
      <c r="F2" s="412"/>
      <c r="G2" s="184" t="s">
        <v>1455</v>
      </c>
      <c r="H2" s="182"/>
      <c r="I2" s="182"/>
      <c r="J2" s="182"/>
      <c r="K2" s="182"/>
      <c r="L2" s="182"/>
      <c r="M2" s="182"/>
      <c r="N2" s="182"/>
      <c r="O2" s="182"/>
      <c r="P2" s="182"/>
      <c r="Q2" s="184" t="s">
        <v>1455</v>
      </c>
      <c r="AA2" s="184" t="s">
        <v>1455</v>
      </c>
      <c r="AK2" s="184" t="s">
        <v>1455</v>
      </c>
      <c r="AU2" s="184" t="s">
        <v>1455</v>
      </c>
      <c r="AV2" s="182"/>
      <c r="AW2" s="182"/>
      <c r="AX2" s="182"/>
      <c r="AY2" s="182"/>
      <c r="AZ2" s="182"/>
      <c r="BA2" s="182"/>
    </row>
    <row r="3" spans="1:55" ht="12" customHeight="1">
      <c r="A3" s="190"/>
      <c r="B3" s="773"/>
      <c r="C3" s="773"/>
      <c r="D3" s="773"/>
      <c r="E3" s="773"/>
      <c r="F3" s="773"/>
      <c r="P3" s="772"/>
      <c r="Q3" s="78" t="s">
        <v>502</v>
      </c>
      <c r="AA3" s="78" t="s">
        <v>502</v>
      </c>
      <c r="AK3" s="78" t="s">
        <v>502</v>
      </c>
      <c r="AU3" s="78"/>
      <c r="AV3" s="407"/>
      <c r="AW3" s="407"/>
      <c r="AX3" s="407"/>
      <c r="AY3" s="407"/>
      <c r="AZ3" s="407"/>
      <c r="BA3" s="407"/>
      <c r="BB3" s="407"/>
      <c r="BC3" s="407"/>
    </row>
    <row r="4" spans="1:55" ht="15" thickBot="1">
      <c r="A4" s="190"/>
      <c r="B4" s="755"/>
      <c r="C4" s="755"/>
      <c r="D4" s="755"/>
      <c r="E4" s="755"/>
      <c r="F4" s="755"/>
      <c r="G4" s="90"/>
      <c r="P4" s="771"/>
      <c r="AU4" s="418"/>
      <c r="AV4" s="2131" t="s">
        <v>501</v>
      </c>
      <c r="AW4" s="2131"/>
      <c r="AX4" s="2131" t="s">
        <v>494</v>
      </c>
      <c r="AY4" s="2131"/>
      <c r="AZ4" s="2131" t="s">
        <v>498</v>
      </c>
      <c r="BA4" s="2131"/>
      <c r="BB4" s="407"/>
      <c r="BC4" s="407"/>
    </row>
    <row r="5" spans="1:55" ht="26.25" customHeight="1" thickBot="1">
      <c r="A5" s="189" t="s">
        <v>661</v>
      </c>
      <c r="B5" s="414"/>
      <c r="C5" s="414"/>
      <c r="D5" s="414"/>
      <c r="E5" s="414"/>
      <c r="F5" s="414"/>
      <c r="P5" s="771"/>
      <c r="Q5" s="754" t="s">
        <v>498</v>
      </c>
      <c r="R5" s="750" t="s">
        <v>487</v>
      </c>
      <c r="S5" s="750" t="s">
        <v>486</v>
      </c>
      <c r="T5" s="750" t="s">
        <v>485</v>
      </c>
      <c r="U5" s="750" t="s">
        <v>484</v>
      </c>
      <c r="V5" s="750" t="s">
        <v>483</v>
      </c>
      <c r="W5" s="750" t="s">
        <v>482</v>
      </c>
      <c r="X5" s="750" t="s">
        <v>481</v>
      </c>
      <c r="Y5" s="750" t="s">
        <v>480</v>
      </c>
      <c r="Z5" s="750" t="s">
        <v>265</v>
      </c>
      <c r="AA5" s="754" t="s">
        <v>499</v>
      </c>
      <c r="AB5" s="750" t="s">
        <v>487</v>
      </c>
      <c r="AC5" s="750" t="s">
        <v>486</v>
      </c>
      <c r="AD5" s="750" t="s">
        <v>485</v>
      </c>
      <c r="AE5" s="750" t="s">
        <v>484</v>
      </c>
      <c r="AF5" s="750" t="s">
        <v>483</v>
      </c>
      <c r="AG5" s="750" t="s">
        <v>482</v>
      </c>
      <c r="AH5" s="750" t="s">
        <v>481</v>
      </c>
      <c r="AI5" s="750" t="s">
        <v>480</v>
      </c>
      <c r="AJ5" s="750" t="s">
        <v>265</v>
      </c>
      <c r="AK5" s="754" t="s">
        <v>488</v>
      </c>
      <c r="AL5" s="750" t="s">
        <v>487</v>
      </c>
      <c r="AM5" s="750" t="s">
        <v>486</v>
      </c>
      <c r="AN5" s="750" t="s">
        <v>485</v>
      </c>
      <c r="AO5" s="750" t="s">
        <v>484</v>
      </c>
      <c r="AP5" s="750" t="s">
        <v>483</v>
      </c>
      <c r="AQ5" s="750" t="s">
        <v>482</v>
      </c>
      <c r="AR5" s="750" t="s">
        <v>481</v>
      </c>
      <c r="AS5" s="750" t="s">
        <v>480</v>
      </c>
      <c r="AT5" s="750" t="s">
        <v>265</v>
      </c>
      <c r="AU5" s="417" t="s">
        <v>122</v>
      </c>
      <c r="AV5" s="1625" t="s">
        <v>569</v>
      </c>
      <c r="AW5" s="416" t="s">
        <v>568</v>
      </c>
      <c r="AX5" s="416" t="s">
        <v>569</v>
      </c>
      <c r="AY5" s="416" t="s">
        <v>568</v>
      </c>
      <c r="AZ5" s="416" t="s">
        <v>569</v>
      </c>
      <c r="BA5" s="416" t="s">
        <v>568</v>
      </c>
      <c r="BB5" s="407"/>
      <c r="BC5" s="407"/>
    </row>
    <row r="6" spans="1:55" ht="20.25" customHeight="1" thickBot="1">
      <c r="A6" s="189"/>
      <c r="B6" s="414"/>
      <c r="C6" s="414"/>
      <c r="D6" s="414"/>
      <c r="E6" s="414"/>
      <c r="F6" s="414"/>
      <c r="G6" s="770" t="s">
        <v>266</v>
      </c>
      <c r="H6" s="753" t="s">
        <v>498</v>
      </c>
      <c r="I6" s="753" t="s">
        <v>494</v>
      </c>
      <c r="J6" s="753" t="s">
        <v>499</v>
      </c>
      <c r="K6" s="769" t="s">
        <v>495</v>
      </c>
      <c r="L6" s="753" t="s">
        <v>488</v>
      </c>
      <c r="M6" s="753" t="s">
        <v>3</v>
      </c>
      <c r="N6" s="753" t="s">
        <v>500</v>
      </c>
      <c r="O6" s="753" t="s">
        <v>265</v>
      </c>
      <c r="P6" s="90"/>
      <c r="Q6" s="405" t="s">
        <v>479</v>
      </c>
      <c r="R6" s="406">
        <v>32.5</v>
      </c>
      <c r="S6" s="408" t="s">
        <v>59</v>
      </c>
      <c r="T6" s="408" t="s">
        <v>59</v>
      </c>
      <c r="U6" s="408" t="s">
        <v>59</v>
      </c>
      <c r="V6" s="408" t="s">
        <v>59</v>
      </c>
      <c r="W6" s="408" t="s">
        <v>59</v>
      </c>
      <c r="X6" s="408" t="s">
        <v>59</v>
      </c>
      <c r="Y6" s="408" t="s">
        <v>59</v>
      </c>
      <c r="Z6" s="408">
        <v>32.5</v>
      </c>
      <c r="AA6" s="405" t="s">
        <v>479</v>
      </c>
      <c r="AB6" s="406">
        <v>2.4</v>
      </c>
      <c r="AC6" s="408" t="s">
        <v>59</v>
      </c>
      <c r="AD6" s="408" t="s">
        <v>59</v>
      </c>
      <c r="AE6" s="408" t="s">
        <v>59</v>
      </c>
      <c r="AF6" s="408" t="s">
        <v>59</v>
      </c>
      <c r="AG6" s="408" t="s">
        <v>59</v>
      </c>
      <c r="AH6" s="408" t="s">
        <v>59</v>
      </c>
      <c r="AI6" s="408" t="s">
        <v>59</v>
      </c>
      <c r="AJ6" s="408">
        <v>2.4</v>
      </c>
      <c r="AK6" s="405" t="s">
        <v>479</v>
      </c>
      <c r="AL6" s="406">
        <v>3</v>
      </c>
      <c r="AM6" s="408" t="s">
        <v>59</v>
      </c>
      <c r="AN6" s="408" t="s">
        <v>59</v>
      </c>
      <c r="AO6" s="408" t="s">
        <v>59</v>
      </c>
      <c r="AP6" s="408" t="s">
        <v>59</v>
      </c>
      <c r="AQ6" s="408" t="s">
        <v>59</v>
      </c>
      <c r="AR6" s="408" t="s">
        <v>59</v>
      </c>
      <c r="AS6" s="408" t="s">
        <v>59</v>
      </c>
      <c r="AT6" s="408">
        <v>3</v>
      </c>
      <c r="AU6" s="1223"/>
      <c r="AV6" s="1222"/>
      <c r="AW6" s="1222"/>
      <c r="AX6" s="1222"/>
      <c r="AY6" s="1222"/>
      <c r="AZ6" s="1222"/>
      <c r="BA6" s="1222"/>
      <c r="BB6" s="407"/>
      <c r="BC6" s="407"/>
    </row>
    <row r="7" spans="1:55" ht="13.5" customHeight="1">
      <c r="A7" s="189"/>
      <c r="B7" s="407"/>
      <c r="C7" s="407"/>
      <c r="D7" s="407"/>
      <c r="E7" s="407"/>
      <c r="F7" s="407"/>
      <c r="G7" s="405" t="s">
        <v>479</v>
      </c>
      <c r="H7" s="406">
        <v>32.5</v>
      </c>
      <c r="I7" s="406">
        <v>12.1</v>
      </c>
      <c r="J7" s="406">
        <v>2.4</v>
      </c>
      <c r="K7" s="406">
        <v>4.0999999999999996</v>
      </c>
      <c r="L7" s="406">
        <v>3</v>
      </c>
      <c r="M7" s="406">
        <v>0.1</v>
      </c>
      <c r="N7" s="1221"/>
      <c r="O7" s="406">
        <v>54.3</v>
      </c>
      <c r="P7" s="90"/>
      <c r="Q7" s="405" t="s">
        <v>478</v>
      </c>
      <c r="R7" s="406">
        <v>14.6</v>
      </c>
      <c r="S7" s="406">
        <v>3.2</v>
      </c>
      <c r="T7" s="406">
        <v>9.6</v>
      </c>
      <c r="U7" s="406">
        <v>8.6</v>
      </c>
      <c r="V7" s="406">
        <v>19.399999999999999</v>
      </c>
      <c r="W7" s="406">
        <v>12.6</v>
      </c>
      <c r="X7" s="406">
        <v>16.2</v>
      </c>
      <c r="Y7" s="408" t="s">
        <v>59</v>
      </c>
      <c r="Z7" s="408">
        <v>84.2</v>
      </c>
      <c r="AA7" s="405" t="s">
        <v>478</v>
      </c>
      <c r="AB7" s="406">
        <v>7.7</v>
      </c>
      <c r="AC7" s="406">
        <v>3.5</v>
      </c>
      <c r="AD7" s="406">
        <v>10</v>
      </c>
      <c r="AE7" s="406">
        <v>6.6</v>
      </c>
      <c r="AF7" s="406">
        <v>13.3</v>
      </c>
      <c r="AG7" s="406">
        <v>5</v>
      </c>
      <c r="AH7" s="406">
        <v>38.799999999999997</v>
      </c>
      <c r="AI7" s="408" t="s">
        <v>59</v>
      </c>
      <c r="AJ7" s="408">
        <v>84.9</v>
      </c>
      <c r="AK7" s="405" t="s">
        <v>478</v>
      </c>
      <c r="AL7" s="406">
        <v>3.8</v>
      </c>
      <c r="AM7" s="406">
        <v>2.5</v>
      </c>
      <c r="AN7" s="406">
        <v>5.0999999999999996</v>
      </c>
      <c r="AO7" s="406">
        <v>6.3</v>
      </c>
      <c r="AP7" s="406">
        <v>12.1</v>
      </c>
      <c r="AQ7" s="406">
        <v>13.7</v>
      </c>
      <c r="AR7" s="406">
        <v>14.4</v>
      </c>
      <c r="AS7" s="408" t="s">
        <v>59</v>
      </c>
      <c r="AT7" s="408">
        <v>57.9</v>
      </c>
      <c r="AU7" s="763"/>
      <c r="AV7" s="768"/>
      <c r="AW7" s="768"/>
      <c r="AX7" s="768"/>
      <c r="AY7" s="768"/>
      <c r="AZ7" s="768"/>
      <c r="BA7" s="768"/>
      <c r="BB7" s="407"/>
      <c r="BC7" s="407"/>
    </row>
    <row r="8" spans="1:55" ht="13.5" customHeight="1" thickBot="1">
      <c r="A8" s="407"/>
      <c r="B8" s="189" t="s">
        <v>1238</v>
      </c>
      <c r="C8" s="407"/>
      <c r="D8" s="407"/>
      <c r="E8" s="407"/>
      <c r="F8" s="415"/>
      <c r="G8" s="405" t="s">
        <v>478</v>
      </c>
      <c r="H8" s="406">
        <v>84.2</v>
      </c>
      <c r="I8" s="406">
        <v>13.8</v>
      </c>
      <c r="J8" s="406">
        <v>84.9</v>
      </c>
      <c r="K8" s="406">
        <v>85.1</v>
      </c>
      <c r="L8" s="406">
        <v>57.9</v>
      </c>
      <c r="M8" s="406">
        <v>1.9</v>
      </c>
      <c r="N8" s="1221"/>
      <c r="O8" s="406">
        <v>327.7</v>
      </c>
      <c r="P8" s="90"/>
      <c r="Q8" s="405" t="s">
        <v>477</v>
      </c>
      <c r="R8" s="406">
        <v>5.3</v>
      </c>
      <c r="S8" s="406">
        <v>0.3</v>
      </c>
      <c r="T8" s="406">
        <v>0.1</v>
      </c>
      <c r="U8" s="406">
        <v>0.2</v>
      </c>
      <c r="V8" s="406">
        <v>0.4</v>
      </c>
      <c r="W8" s="406" t="s">
        <v>59</v>
      </c>
      <c r="X8" s="408" t="s">
        <v>59</v>
      </c>
      <c r="Y8" s="408" t="s">
        <v>59</v>
      </c>
      <c r="Z8" s="408">
        <v>6.3</v>
      </c>
      <c r="AA8" s="405" t="s">
        <v>477</v>
      </c>
      <c r="AB8" s="406">
        <v>0.8</v>
      </c>
      <c r="AC8" s="406" t="s">
        <v>59</v>
      </c>
      <c r="AD8" s="406">
        <v>0.2</v>
      </c>
      <c r="AE8" s="406" t="s">
        <v>59</v>
      </c>
      <c r="AF8" s="406">
        <v>0.2</v>
      </c>
      <c r="AG8" s="406" t="s">
        <v>59</v>
      </c>
      <c r="AH8" s="408" t="s">
        <v>59</v>
      </c>
      <c r="AI8" s="408" t="s">
        <v>59</v>
      </c>
      <c r="AJ8" s="408">
        <v>1.1000000000000001</v>
      </c>
      <c r="AK8" s="405" t="s">
        <v>477</v>
      </c>
      <c r="AL8" s="406">
        <v>0.4</v>
      </c>
      <c r="AM8" s="406" t="s">
        <v>59</v>
      </c>
      <c r="AN8" s="406" t="s">
        <v>59</v>
      </c>
      <c r="AO8" s="406" t="s">
        <v>59</v>
      </c>
      <c r="AP8" s="406" t="s">
        <v>59</v>
      </c>
      <c r="AQ8" s="406" t="s">
        <v>59</v>
      </c>
      <c r="AR8" s="408" t="s">
        <v>59</v>
      </c>
      <c r="AS8" s="408" t="s">
        <v>59</v>
      </c>
      <c r="AT8" s="408">
        <v>0.4</v>
      </c>
      <c r="AU8" s="763" t="s">
        <v>567</v>
      </c>
      <c r="AV8" s="763">
        <v>105149.22809596873</v>
      </c>
      <c r="AW8" s="763">
        <v>103138.83298278404</v>
      </c>
      <c r="AX8" s="763">
        <v>17403.516380938097</v>
      </c>
      <c r="AY8" s="763">
        <v>17394.861729639277</v>
      </c>
      <c r="AZ8" s="763">
        <v>38066.224747414431</v>
      </c>
      <c r="BA8" s="763">
        <v>37980.732296827984</v>
      </c>
      <c r="BB8" s="407"/>
      <c r="BC8" s="407"/>
    </row>
    <row r="9" spans="1:55" ht="13.5" customHeight="1" thickBot="1">
      <c r="A9" s="754" t="s">
        <v>266</v>
      </c>
      <c r="B9" s="767" t="s">
        <v>498</v>
      </c>
      <c r="C9" s="767" t="s">
        <v>494</v>
      </c>
      <c r="D9" s="767" t="s">
        <v>499</v>
      </c>
      <c r="E9" s="767" t="s">
        <v>3</v>
      </c>
      <c r="F9" s="767" t="s">
        <v>497</v>
      </c>
      <c r="G9" s="405" t="s">
        <v>477</v>
      </c>
      <c r="H9" s="406">
        <v>6.3</v>
      </c>
      <c r="I9" s="406">
        <v>0.5</v>
      </c>
      <c r="J9" s="406">
        <v>1.1000000000000001</v>
      </c>
      <c r="K9" s="406">
        <v>0.1</v>
      </c>
      <c r="L9" s="406">
        <v>0.4</v>
      </c>
      <c r="M9" s="406">
        <v>0.2</v>
      </c>
      <c r="N9" s="1221"/>
      <c r="O9" s="406">
        <v>8.6999999999999993</v>
      </c>
      <c r="P9" s="90"/>
      <c r="Q9" s="402" t="s">
        <v>1476</v>
      </c>
      <c r="R9" s="406">
        <v>10.6</v>
      </c>
      <c r="S9" s="408" t="s">
        <v>59</v>
      </c>
      <c r="T9" s="408" t="s">
        <v>59</v>
      </c>
      <c r="U9" s="408" t="s">
        <v>59</v>
      </c>
      <c r="V9" s="408" t="s">
        <v>59</v>
      </c>
      <c r="W9" s="408" t="s">
        <v>59</v>
      </c>
      <c r="X9" s="408" t="s">
        <v>59</v>
      </c>
      <c r="Y9" s="406" t="s">
        <v>59</v>
      </c>
      <c r="Z9" s="406">
        <v>10.6</v>
      </c>
      <c r="AA9" s="402" t="s">
        <v>1476</v>
      </c>
      <c r="AB9" s="406">
        <v>19.3</v>
      </c>
      <c r="AC9" s="408" t="s">
        <v>59</v>
      </c>
      <c r="AD9" s="408" t="s">
        <v>59</v>
      </c>
      <c r="AE9" s="408" t="s">
        <v>59</v>
      </c>
      <c r="AF9" s="408" t="s">
        <v>59</v>
      </c>
      <c r="AG9" s="408" t="s">
        <v>59</v>
      </c>
      <c r="AH9" s="408" t="s">
        <v>59</v>
      </c>
      <c r="AI9" s="406" t="s">
        <v>59</v>
      </c>
      <c r="AJ9" s="406">
        <v>19.3</v>
      </c>
      <c r="AK9" s="402" t="s">
        <v>1476</v>
      </c>
      <c r="AL9" s="406">
        <v>8.6999999999999993</v>
      </c>
      <c r="AM9" s="408" t="s">
        <v>59</v>
      </c>
      <c r="AN9" s="408" t="s">
        <v>59</v>
      </c>
      <c r="AO9" s="408" t="s">
        <v>59</v>
      </c>
      <c r="AP9" s="408" t="s">
        <v>59</v>
      </c>
      <c r="AQ9" s="408" t="s">
        <v>59</v>
      </c>
      <c r="AR9" s="408" t="s">
        <v>59</v>
      </c>
      <c r="AS9" s="406" t="s">
        <v>59</v>
      </c>
      <c r="AT9" s="406">
        <v>8.6999999999999993</v>
      </c>
      <c r="AU9" s="760" t="s">
        <v>566</v>
      </c>
      <c r="AV9" s="760">
        <v>102810.83101681067</v>
      </c>
      <c r="AW9" s="760">
        <v>101153.81915543022</v>
      </c>
      <c r="AX9" s="760">
        <v>17358.811706365574</v>
      </c>
      <c r="AY9" s="760">
        <v>17356.862756252631</v>
      </c>
      <c r="AZ9" s="760">
        <v>37735.418550324415</v>
      </c>
      <c r="BA9" s="760">
        <v>37699.547029301473</v>
      </c>
      <c r="BB9" s="407"/>
      <c r="BC9" s="407"/>
    </row>
    <row r="10" spans="1:55" ht="13.5" customHeight="1">
      <c r="A10" s="749" t="s">
        <v>660</v>
      </c>
      <c r="B10" s="748">
        <v>37.735418550324411</v>
      </c>
      <c r="C10" s="748">
        <v>17.358811706365572</v>
      </c>
      <c r="D10" s="748">
        <v>15.627337433109165</v>
      </c>
      <c r="E10" s="748">
        <v>32.08926332701153</v>
      </c>
      <c r="F10" s="748">
        <v>102.81083101681068</v>
      </c>
      <c r="G10" s="405" t="s">
        <v>476</v>
      </c>
      <c r="H10" s="406">
        <v>10.6</v>
      </c>
      <c r="I10" s="406">
        <v>8.1</v>
      </c>
      <c r="J10" s="406">
        <v>19.3</v>
      </c>
      <c r="K10" s="406">
        <v>25</v>
      </c>
      <c r="L10" s="406">
        <v>8.6999999999999993</v>
      </c>
      <c r="M10" s="406">
        <v>0.2</v>
      </c>
      <c r="N10" s="406">
        <v>7.1</v>
      </c>
      <c r="O10" s="406">
        <v>79</v>
      </c>
      <c r="P10" s="766"/>
      <c r="Q10" s="405" t="s">
        <v>464</v>
      </c>
      <c r="R10" s="406" t="s">
        <v>59</v>
      </c>
      <c r="S10" s="408" t="s">
        <v>59</v>
      </c>
      <c r="T10" s="408" t="s">
        <v>59</v>
      </c>
      <c r="U10" s="408" t="s">
        <v>59</v>
      </c>
      <c r="V10" s="408" t="s">
        <v>59</v>
      </c>
      <c r="W10" s="408" t="s">
        <v>59</v>
      </c>
      <c r="X10" s="408" t="s">
        <v>59</v>
      </c>
      <c r="Y10" s="406">
        <v>28</v>
      </c>
      <c r="Z10" s="406">
        <v>28</v>
      </c>
      <c r="AA10" s="405" t="s">
        <v>464</v>
      </c>
      <c r="AB10" s="406" t="s">
        <v>59</v>
      </c>
      <c r="AC10" s="408" t="s">
        <v>59</v>
      </c>
      <c r="AD10" s="408" t="s">
        <v>59</v>
      </c>
      <c r="AE10" s="408" t="s">
        <v>59</v>
      </c>
      <c r="AF10" s="408" t="s">
        <v>59</v>
      </c>
      <c r="AG10" s="408" t="s">
        <v>59</v>
      </c>
      <c r="AH10" s="408" t="s">
        <v>59</v>
      </c>
      <c r="AI10" s="406">
        <v>3.6</v>
      </c>
      <c r="AJ10" s="406">
        <v>3.6</v>
      </c>
      <c r="AK10" s="405" t="s">
        <v>464</v>
      </c>
      <c r="AL10" s="406" t="s">
        <v>59</v>
      </c>
      <c r="AM10" s="408" t="s">
        <v>59</v>
      </c>
      <c r="AN10" s="408" t="s">
        <v>59</v>
      </c>
      <c r="AO10" s="408" t="s">
        <v>59</v>
      </c>
      <c r="AP10" s="408" t="s">
        <v>59</v>
      </c>
      <c r="AQ10" s="408" t="s">
        <v>59</v>
      </c>
      <c r="AR10" s="408" t="s">
        <v>59</v>
      </c>
      <c r="AS10" s="406">
        <v>1.6</v>
      </c>
      <c r="AT10" s="406">
        <v>1.6</v>
      </c>
      <c r="AU10" s="760" t="s">
        <v>565</v>
      </c>
      <c r="AV10" s="760">
        <v>2338.3970791580696</v>
      </c>
      <c r="AW10" s="760">
        <v>1985.013827353803</v>
      </c>
      <c r="AX10" s="760">
        <v>44.704674572524034</v>
      </c>
      <c r="AY10" s="760">
        <v>37.998973386645432</v>
      </c>
      <c r="AZ10" s="760">
        <v>330.80619709000985</v>
      </c>
      <c r="BA10" s="760">
        <v>281.18526752650837</v>
      </c>
      <c r="BB10" s="407"/>
      <c r="BC10" s="407"/>
    </row>
    <row r="11" spans="1:55">
      <c r="A11" s="745" t="s">
        <v>654</v>
      </c>
      <c r="B11" s="411">
        <v>31.137598860829996</v>
      </c>
      <c r="C11" s="411">
        <v>12.088956032133419</v>
      </c>
      <c r="D11" s="411">
        <v>5.5738274132385994</v>
      </c>
      <c r="E11" s="411">
        <v>7.1271356619086115</v>
      </c>
      <c r="F11" s="411">
        <v>55.927517968110628</v>
      </c>
      <c r="G11" s="405" t="s">
        <v>464</v>
      </c>
      <c r="H11" s="406">
        <v>28</v>
      </c>
      <c r="I11" s="406">
        <v>7.2</v>
      </c>
      <c r="J11" s="406">
        <v>3.6</v>
      </c>
      <c r="K11" s="406">
        <v>5.9</v>
      </c>
      <c r="L11" s="406">
        <v>1.6</v>
      </c>
      <c r="M11" s="406">
        <v>0.9</v>
      </c>
      <c r="N11" s="1221"/>
      <c r="O11" s="406">
        <v>47</v>
      </c>
      <c r="P11" s="761"/>
      <c r="Q11" s="178" t="s">
        <v>474</v>
      </c>
      <c r="R11" s="236">
        <v>62.9</v>
      </c>
      <c r="S11" s="236">
        <v>3.5</v>
      </c>
      <c r="T11" s="236">
        <v>9.8000000000000007</v>
      </c>
      <c r="U11" s="236">
        <v>8.9</v>
      </c>
      <c r="V11" s="236">
        <v>19.7</v>
      </c>
      <c r="W11" s="236">
        <v>12.6</v>
      </c>
      <c r="X11" s="236">
        <v>16.2</v>
      </c>
      <c r="Y11" s="236">
        <v>28</v>
      </c>
      <c r="Z11" s="236">
        <v>161.5</v>
      </c>
      <c r="AA11" s="178" t="s">
        <v>474</v>
      </c>
      <c r="AB11" s="236">
        <v>30.3</v>
      </c>
      <c r="AC11" s="236">
        <v>3.5</v>
      </c>
      <c r="AD11" s="236">
        <v>10.1</v>
      </c>
      <c r="AE11" s="236">
        <v>6.6</v>
      </c>
      <c r="AF11" s="236">
        <v>13.4</v>
      </c>
      <c r="AG11" s="236">
        <v>5</v>
      </c>
      <c r="AH11" s="236">
        <v>38.799999999999997</v>
      </c>
      <c r="AI11" s="236">
        <v>3.6</v>
      </c>
      <c r="AJ11" s="236">
        <v>111.3</v>
      </c>
      <c r="AK11" s="178" t="s">
        <v>474</v>
      </c>
      <c r="AL11" s="236">
        <v>15.9</v>
      </c>
      <c r="AM11" s="236">
        <v>2.5</v>
      </c>
      <c r="AN11" s="236">
        <v>5.0999999999999996</v>
      </c>
      <c r="AO11" s="236">
        <v>6.3</v>
      </c>
      <c r="AP11" s="236">
        <v>12.1</v>
      </c>
      <c r="AQ11" s="236">
        <v>13.7</v>
      </c>
      <c r="AR11" s="236">
        <v>14.4</v>
      </c>
      <c r="AS11" s="236">
        <v>1.6</v>
      </c>
      <c r="AT11" s="236">
        <v>71.599999999999994</v>
      </c>
      <c r="AU11" s="760" t="s">
        <v>564</v>
      </c>
      <c r="AV11" s="760">
        <v>0</v>
      </c>
      <c r="AW11" s="760">
        <v>0</v>
      </c>
      <c r="AX11" s="760">
        <v>0</v>
      </c>
      <c r="AY11" s="760">
        <v>0</v>
      </c>
      <c r="AZ11" s="760">
        <v>0</v>
      </c>
      <c r="BA11" s="760">
        <v>0</v>
      </c>
      <c r="BB11" s="407"/>
      <c r="BC11" s="407"/>
    </row>
    <row r="12" spans="1:55" ht="21" thickBot="1">
      <c r="A12" s="745" t="s">
        <v>653</v>
      </c>
      <c r="B12" s="411">
        <v>5.9607903688330186</v>
      </c>
      <c r="C12" s="411">
        <v>4.2786521786389669</v>
      </c>
      <c r="D12" s="411">
        <v>2.1940009025347789</v>
      </c>
      <c r="E12" s="411">
        <v>5.2724740732428739</v>
      </c>
      <c r="F12" s="411">
        <v>17.705917523249639</v>
      </c>
      <c r="G12" s="747" t="s">
        <v>489</v>
      </c>
      <c r="H12" s="759"/>
      <c r="I12" s="759"/>
      <c r="J12" s="759"/>
      <c r="K12" s="759"/>
      <c r="L12" s="759"/>
      <c r="M12" s="759"/>
      <c r="N12" s="759">
        <v>70.599999999999994</v>
      </c>
      <c r="O12" s="759">
        <v>70.599999999999994</v>
      </c>
      <c r="P12" s="90"/>
      <c r="Q12" s="405" t="s">
        <v>472</v>
      </c>
      <c r="R12" s="406">
        <v>3.6</v>
      </c>
      <c r="S12" s="406">
        <v>2.5</v>
      </c>
      <c r="T12" s="406">
        <v>2.2999999999999998</v>
      </c>
      <c r="U12" s="406">
        <v>0.1</v>
      </c>
      <c r="V12" s="406" t="s">
        <v>59</v>
      </c>
      <c r="W12" s="406" t="s">
        <v>59</v>
      </c>
      <c r="X12" s="408" t="s">
        <v>59</v>
      </c>
      <c r="Y12" s="406">
        <v>54.7</v>
      </c>
      <c r="Z12" s="406">
        <v>63.3</v>
      </c>
      <c r="AA12" s="405" t="s">
        <v>472</v>
      </c>
      <c r="AB12" s="406">
        <v>0.5</v>
      </c>
      <c r="AC12" s="406">
        <v>1</v>
      </c>
      <c r="AD12" s="406">
        <v>0.2</v>
      </c>
      <c r="AE12" s="406" t="s">
        <v>59</v>
      </c>
      <c r="AF12" s="406" t="s">
        <v>59</v>
      </c>
      <c r="AG12" s="406" t="s">
        <v>59</v>
      </c>
      <c r="AH12" s="408" t="s">
        <v>59</v>
      </c>
      <c r="AI12" s="406">
        <v>46.6</v>
      </c>
      <c r="AJ12" s="406">
        <v>48.4</v>
      </c>
      <c r="AK12" s="405" t="s">
        <v>472</v>
      </c>
      <c r="AL12" s="406">
        <v>0.2</v>
      </c>
      <c r="AM12" s="406">
        <v>0.1</v>
      </c>
      <c r="AN12" s="406">
        <v>0.5</v>
      </c>
      <c r="AO12" s="406" t="s">
        <v>59</v>
      </c>
      <c r="AP12" s="406" t="s">
        <v>59</v>
      </c>
      <c r="AQ12" s="406" t="s">
        <v>59</v>
      </c>
      <c r="AR12" s="408" t="s">
        <v>59</v>
      </c>
      <c r="AS12" s="406">
        <v>22.3</v>
      </c>
      <c r="AT12" s="406">
        <v>23.1</v>
      </c>
      <c r="AU12" s="369"/>
      <c r="AV12" s="369"/>
      <c r="AW12" s="369"/>
      <c r="AX12" s="369"/>
      <c r="AY12" s="369"/>
      <c r="AZ12" s="369"/>
      <c r="BA12" s="369"/>
      <c r="BB12" s="407"/>
      <c r="BC12" s="407"/>
    </row>
    <row r="13" spans="1:55" ht="20.25" customHeight="1">
      <c r="A13" s="745" t="s">
        <v>652</v>
      </c>
      <c r="B13" s="411">
        <v>0.12457902033363999</v>
      </c>
      <c r="C13" s="411">
        <v>0.96336135112259091</v>
      </c>
      <c r="D13" s="411">
        <v>3.4170736893295155</v>
      </c>
      <c r="E13" s="411">
        <v>1.0007834449440234</v>
      </c>
      <c r="F13" s="411">
        <v>5.5057975057297686</v>
      </c>
      <c r="G13" s="178" t="s">
        <v>474</v>
      </c>
      <c r="H13" s="236">
        <v>161.6</v>
      </c>
      <c r="I13" s="236">
        <v>41.6</v>
      </c>
      <c r="J13" s="236">
        <v>111.3</v>
      </c>
      <c r="K13" s="236">
        <v>120.1</v>
      </c>
      <c r="L13" s="236">
        <v>71.599999999999994</v>
      </c>
      <c r="M13" s="236">
        <v>3.3</v>
      </c>
      <c r="N13" s="236">
        <v>77.7</v>
      </c>
      <c r="O13" s="236">
        <v>587.29999999999995</v>
      </c>
      <c r="P13" s="764"/>
      <c r="Q13" s="405" t="s">
        <v>471</v>
      </c>
      <c r="R13" s="406">
        <v>8.1999999999999993</v>
      </c>
      <c r="S13" s="406">
        <v>4.5</v>
      </c>
      <c r="T13" s="406">
        <v>1.2</v>
      </c>
      <c r="U13" s="406" t="s">
        <v>59</v>
      </c>
      <c r="V13" s="406">
        <v>7.3</v>
      </c>
      <c r="W13" s="406" t="s">
        <v>59</v>
      </c>
      <c r="X13" s="408" t="s">
        <v>59</v>
      </c>
      <c r="Y13" s="406" t="s">
        <v>59</v>
      </c>
      <c r="Z13" s="408">
        <v>21.2</v>
      </c>
      <c r="AA13" s="405" t="s">
        <v>471</v>
      </c>
      <c r="AB13" s="406">
        <v>3.2</v>
      </c>
      <c r="AC13" s="406">
        <v>0.4</v>
      </c>
      <c r="AD13" s="406" t="s">
        <v>59</v>
      </c>
      <c r="AE13" s="406">
        <v>5.2</v>
      </c>
      <c r="AF13" s="406" t="s">
        <v>59</v>
      </c>
      <c r="AG13" s="406" t="s">
        <v>59</v>
      </c>
      <c r="AH13" s="408" t="s">
        <v>59</v>
      </c>
      <c r="AI13" s="406" t="s">
        <v>59</v>
      </c>
      <c r="AJ13" s="408">
        <v>8.8000000000000007</v>
      </c>
      <c r="AK13" s="405" t="s">
        <v>471</v>
      </c>
      <c r="AL13" s="406">
        <v>4.5999999999999996</v>
      </c>
      <c r="AM13" s="406">
        <v>2.5</v>
      </c>
      <c r="AN13" s="406" t="s">
        <v>59</v>
      </c>
      <c r="AO13" s="406" t="s">
        <v>59</v>
      </c>
      <c r="AP13" s="406" t="s">
        <v>59</v>
      </c>
      <c r="AQ13" s="406" t="s">
        <v>59</v>
      </c>
      <c r="AR13" s="408" t="s">
        <v>59</v>
      </c>
      <c r="AS13" s="406" t="s">
        <v>59</v>
      </c>
      <c r="AT13" s="408">
        <v>7.1</v>
      </c>
      <c r="AU13" s="232" t="s">
        <v>563</v>
      </c>
      <c r="AV13" s="232">
        <v>344704.26673816686</v>
      </c>
      <c r="AW13" s="232">
        <v>75027.102892799681</v>
      </c>
      <c r="AX13" s="232">
        <v>53460.13588067457</v>
      </c>
      <c r="AY13" s="232">
        <v>34482.482813309471</v>
      </c>
      <c r="AZ13" s="232">
        <v>139756.86273272615</v>
      </c>
      <c r="BA13" s="232">
        <v>47326.00271102594</v>
      </c>
      <c r="BB13" s="756"/>
      <c r="BC13" s="407"/>
    </row>
    <row r="14" spans="1:55" ht="13.5" customHeight="1">
      <c r="A14" s="745" t="s">
        <v>650</v>
      </c>
      <c r="B14" s="411">
        <v>0.51245030032776007</v>
      </c>
      <c r="C14" s="411">
        <v>2.784214447059663E-2</v>
      </c>
      <c r="D14" s="411">
        <v>4.4424354280062701</v>
      </c>
      <c r="E14" s="411">
        <v>18.68887014691602</v>
      </c>
      <c r="F14" s="411">
        <v>23.671598019720641</v>
      </c>
      <c r="G14" s="405"/>
      <c r="H14" s="414"/>
      <c r="I14" s="414"/>
      <c r="J14" s="414"/>
      <c r="K14" s="414"/>
      <c r="L14" s="414"/>
      <c r="M14" s="414"/>
      <c r="N14" s="414"/>
      <c r="O14" s="414"/>
      <c r="P14" s="90"/>
      <c r="Q14" s="405" t="s">
        <v>1475</v>
      </c>
      <c r="R14" s="406" t="s">
        <v>59</v>
      </c>
      <c r="S14" s="406" t="s">
        <v>59</v>
      </c>
      <c r="T14" s="406" t="s">
        <v>59</v>
      </c>
      <c r="U14" s="406" t="s">
        <v>59</v>
      </c>
      <c r="V14" s="406" t="s">
        <v>59</v>
      </c>
      <c r="W14" s="406" t="s">
        <v>59</v>
      </c>
      <c r="X14" s="408" t="s">
        <v>59</v>
      </c>
      <c r="Y14" s="406" t="s">
        <v>59</v>
      </c>
      <c r="Z14" s="408" t="s">
        <v>59</v>
      </c>
      <c r="AA14" s="405" t="s">
        <v>1475</v>
      </c>
      <c r="AB14" s="406" t="s">
        <v>59</v>
      </c>
      <c r="AC14" s="406" t="s">
        <v>59</v>
      </c>
      <c r="AD14" s="406" t="s">
        <v>59</v>
      </c>
      <c r="AE14" s="406" t="s">
        <v>59</v>
      </c>
      <c r="AF14" s="406" t="s">
        <v>59</v>
      </c>
      <c r="AG14" s="406" t="s">
        <v>59</v>
      </c>
      <c r="AH14" s="408" t="s">
        <v>59</v>
      </c>
      <c r="AI14" s="406" t="s">
        <v>59</v>
      </c>
      <c r="AJ14" s="408" t="s">
        <v>59</v>
      </c>
      <c r="AK14" s="405" t="s">
        <v>1475</v>
      </c>
      <c r="AL14" s="406" t="s">
        <v>59</v>
      </c>
      <c r="AM14" s="406" t="s">
        <v>59</v>
      </c>
      <c r="AN14" s="406" t="s">
        <v>59</v>
      </c>
      <c r="AO14" s="406" t="s">
        <v>59</v>
      </c>
      <c r="AP14" s="406" t="s">
        <v>59</v>
      </c>
      <c r="AQ14" s="406" t="s">
        <v>59</v>
      </c>
      <c r="AR14" s="408" t="s">
        <v>59</v>
      </c>
      <c r="AS14" s="406" t="s">
        <v>59</v>
      </c>
      <c r="AT14" s="408" t="s">
        <v>59</v>
      </c>
      <c r="AU14" s="760" t="s">
        <v>562</v>
      </c>
      <c r="AV14" s="760">
        <v>97930.086738012789</v>
      </c>
      <c r="AW14" s="760">
        <v>6434.7065225930983</v>
      </c>
      <c r="AX14" s="760">
        <v>305.70890924642345</v>
      </c>
      <c r="AY14" s="760">
        <v>45.167770915749998</v>
      </c>
      <c r="AZ14" s="760">
        <v>32202.250956199801</v>
      </c>
      <c r="BA14" s="760">
        <v>2193.9055140462365</v>
      </c>
      <c r="BB14" s="407"/>
      <c r="BC14" s="407"/>
    </row>
    <row r="15" spans="1:55" ht="13.5" customHeight="1">
      <c r="A15" s="749" t="s">
        <v>659</v>
      </c>
      <c r="B15" s="748">
        <v>0.33080619709000991</v>
      </c>
      <c r="C15" s="748">
        <v>4.4704674572524035E-2</v>
      </c>
      <c r="D15" s="748">
        <v>0.29921679473029023</v>
      </c>
      <c r="E15" s="748">
        <v>1.6636694127652447</v>
      </c>
      <c r="F15" s="748">
        <v>2.338397079158069</v>
      </c>
      <c r="G15" s="405" t="s">
        <v>472</v>
      </c>
      <c r="H15" s="406">
        <v>63.3</v>
      </c>
      <c r="I15" s="406">
        <v>14.9</v>
      </c>
      <c r="J15" s="406">
        <v>48.4</v>
      </c>
      <c r="K15" s="406">
        <v>36.200000000000003</v>
      </c>
      <c r="L15" s="406">
        <v>23.1</v>
      </c>
      <c r="M15" s="406">
        <v>2.6</v>
      </c>
      <c r="N15" s="1221"/>
      <c r="O15" s="406">
        <v>188.5</v>
      </c>
      <c r="P15" s="90"/>
      <c r="Q15" s="405" t="s">
        <v>1474</v>
      </c>
      <c r="R15" s="406">
        <v>1.9</v>
      </c>
      <c r="S15" s="406">
        <v>2.1</v>
      </c>
      <c r="T15" s="406">
        <v>4.4000000000000004</v>
      </c>
      <c r="U15" s="406" t="s">
        <v>59</v>
      </c>
      <c r="V15" s="406" t="s">
        <v>59</v>
      </c>
      <c r="W15" s="406" t="s">
        <v>59</v>
      </c>
      <c r="X15" s="408" t="s">
        <v>59</v>
      </c>
      <c r="Y15" s="406" t="s">
        <v>59</v>
      </c>
      <c r="Z15" s="408">
        <v>8.3000000000000007</v>
      </c>
      <c r="AA15" s="405" t="s">
        <v>1474</v>
      </c>
      <c r="AB15" s="406" t="s">
        <v>59</v>
      </c>
      <c r="AC15" s="406" t="s">
        <v>59</v>
      </c>
      <c r="AD15" s="406" t="s">
        <v>59</v>
      </c>
      <c r="AE15" s="406" t="s">
        <v>59</v>
      </c>
      <c r="AF15" s="406" t="s">
        <v>59</v>
      </c>
      <c r="AG15" s="406" t="s">
        <v>59</v>
      </c>
      <c r="AH15" s="408" t="s">
        <v>59</v>
      </c>
      <c r="AI15" s="406" t="s">
        <v>59</v>
      </c>
      <c r="AJ15" s="408" t="s">
        <v>59</v>
      </c>
      <c r="AK15" s="405" t="s">
        <v>1474</v>
      </c>
      <c r="AL15" s="406" t="s">
        <v>59</v>
      </c>
      <c r="AM15" s="406" t="s">
        <v>59</v>
      </c>
      <c r="AN15" s="406" t="s">
        <v>59</v>
      </c>
      <c r="AO15" s="406" t="s">
        <v>59</v>
      </c>
      <c r="AP15" s="406" t="s">
        <v>59</v>
      </c>
      <c r="AQ15" s="406" t="s">
        <v>59</v>
      </c>
      <c r="AR15" s="408" t="s">
        <v>59</v>
      </c>
      <c r="AS15" s="406" t="s">
        <v>59</v>
      </c>
      <c r="AT15" s="408" t="s">
        <v>59</v>
      </c>
      <c r="AU15" s="760" t="s">
        <v>561</v>
      </c>
      <c r="AV15" s="760"/>
      <c r="AW15" s="760"/>
      <c r="AX15" s="760"/>
      <c r="AY15" s="760"/>
      <c r="AZ15" s="760"/>
      <c r="BA15" s="760"/>
      <c r="BB15" s="407"/>
      <c r="BC15" s="407"/>
    </row>
    <row r="16" spans="1:55" ht="13.5" customHeight="1">
      <c r="A16" s="745" t="s">
        <v>650</v>
      </c>
      <c r="B16" s="411">
        <v>0.28113035045581991</v>
      </c>
      <c r="C16" s="411">
        <v>4.4704674572524035E-2</v>
      </c>
      <c r="D16" s="411">
        <v>0.29320219619053023</v>
      </c>
      <c r="E16" s="411">
        <v>1.6636694127652447</v>
      </c>
      <c r="F16" s="411">
        <v>2.2827066339841191</v>
      </c>
      <c r="G16" s="405" t="s">
        <v>471</v>
      </c>
      <c r="H16" s="406">
        <v>21.2</v>
      </c>
      <c r="I16" s="406">
        <v>5.0999999999999996</v>
      </c>
      <c r="J16" s="406">
        <v>8.8000000000000007</v>
      </c>
      <c r="K16" s="406">
        <v>3.4</v>
      </c>
      <c r="L16" s="406">
        <v>7.1</v>
      </c>
      <c r="M16" s="406">
        <v>0.6</v>
      </c>
      <c r="N16" s="1221"/>
      <c r="O16" s="406">
        <v>46.2</v>
      </c>
      <c r="P16" s="90"/>
      <c r="Q16" s="405" t="s">
        <v>1473</v>
      </c>
      <c r="R16" s="406" t="s">
        <v>59</v>
      </c>
      <c r="S16" s="406" t="s">
        <v>59</v>
      </c>
      <c r="T16" s="406" t="s">
        <v>59</v>
      </c>
      <c r="U16" s="406" t="s">
        <v>59</v>
      </c>
      <c r="V16" s="406" t="s">
        <v>59</v>
      </c>
      <c r="W16" s="406" t="s">
        <v>59</v>
      </c>
      <c r="X16" s="408" t="s">
        <v>59</v>
      </c>
      <c r="Y16" s="406" t="s">
        <v>59</v>
      </c>
      <c r="Z16" s="408" t="s">
        <v>59</v>
      </c>
      <c r="AA16" s="405" t="s">
        <v>1473</v>
      </c>
      <c r="AB16" s="406" t="s">
        <v>59</v>
      </c>
      <c r="AC16" s="406" t="s">
        <v>59</v>
      </c>
      <c r="AD16" s="406" t="s">
        <v>59</v>
      </c>
      <c r="AE16" s="406" t="s">
        <v>59</v>
      </c>
      <c r="AF16" s="406" t="s">
        <v>59</v>
      </c>
      <c r="AG16" s="406" t="s">
        <v>59</v>
      </c>
      <c r="AH16" s="408" t="s">
        <v>59</v>
      </c>
      <c r="AI16" s="406" t="s">
        <v>59</v>
      </c>
      <c r="AJ16" s="408" t="s">
        <v>59</v>
      </c>
      <c r="AK16" s="405" t="s">
        <v>1473</v>
      </c>
      <c r="AL16" s="406" t="s">
        <v>59</v>
      </c>
      <c r="AM16" s="406" t="s">
        <v>59</v>
      </c>
      <c r="AN16" s="406" t="s">
        <v>59</v>
      </c>
      <c r="AO16" s="406" t="s">
        <v>59</v>
      </c>
      <c r="AP16" s="406" t="s">
        <v>59</v>
      </c>
      <c r="AQ16" s="406" t="s">
        <v>59</v>
      </c>
      <c r="AR16" s="408" t="s">
        <v>59</v>
      </c>
      <c r="AS16" s="406" t="s">
        <v>59</v>
      </c>
      <c r="AT16" s="408" t="s">
        <v>59</v>
      </c>
      <c r="AU16" s="760" t="s">
        <v>560</v>
      </c>
      <c r="AV16" s="760">
        <v>106644.93552845683</v>
      </c>
      <c r="AW16" s="760">
        <v>49241.260874479238</v>
      </c>
      <c r="AX16" s="760">
        <v>19958.495722570206</v>
      </c>
      <c r="AY16" s="760">
        <v>13240.111393839743</v>
      </c>
      <c r="AZ16" s="760">
        <v>29840.418108279653</v>
      </c>
      <c r="BA16" s="760">
        <v>12024.046671448064</v>
      </c>
      <c r="BB16" s="407"/>
      <c r="BC16" s="407"/>
    </row>
    <row r="17" spans="1:55" ht="22.5" customHeight="1" thickBot="1">
      <c r="A17" s="745" t="s">
        <v>649</v>
      </c>
      <c r="B17" s="411">
        <v>4.9675846634189995E-2</v>
      </c>
      <c r="C17" s="411">
        <v>0</v>
      </c>
      <c r="D17" s="411">
        <v>6.0145985397599992E-3</v>
      </c>
      <c r="E17" s="411">
        <v>0</v>
      </c>
      <c r="F17" s="411">
        <v>5.5690445173950005E-2</v>
      </c>
      <c r="G17" s="405" t="s">
        <v>473</v>
      </c>
      <c r="H17" s="406">
        <v>37.9</v>
      </c>
      <c r="I17" s="406">
        <v>31.3</v>
      </c>
      <c r="J17" s="406">
        <v>35.299999999999997</v>
      </c>
      <c r="K17" s="406">
        <v>51.9</v>
      </c>
      <c r="L17" s="406">
        <v>12.6</v>
      </c>
      <c r="M17" s="406">
        <v>13.1</v>
      </c>
      <c r="N17" s="406"/>
      <c r="O17" s="406">
        <v>182.1</v>
      </c>
      <c r="P17" s="90"/>
      <c r="Q17" s="405" t="s">
        <v>468</v>
      </c>
      <c r="R17" s="406" t="s">
        <v>59</v>
      </c>
      <c r="S17" s="406" t="s">
        <v>59</v>
      </c>
      <c r="T17" s="406">
        <v>1.5</v>
      </c>
      <c r="U17" s="406">
        <v>2</v>
      </c>
      <c r="V17" s="406">
        <v>6.5</v>
      </c>
      <c r="W17" s="406">
        <v>4.0999999999999996</v>
      </c>
      <c r="X17" s="408">
        <v>1</v>
      </c>
      <c r="Y17" s="406" t="s">
        <v>59</v>
      </c>
      <c r="Z17" s="408">
        <v>15.2</v>
      </c>
      <c r="AA17" s="405" t="s">
        <v>468</v>
      </c>
      <c r="AB17" s="406">
        <v>0.1</v>
      </c>
      <c r="AC17" s="406" t="s">
        <v>59</v>
      </c>
      <c r="AD17" s="406">
        <v>7</v>
      </c>
      <c r="AE17" s="406">
        <v>8.4</v>
      </c>
      <c r="AF17" s="406">
        <v>12.8</v>
      </c>
      <c r="AG17" s="406">
        <v>3.6</v>
      </c>
      <c r="AH17" s="408">
        <v>0.1</v>
      </c>
      <c r="AI17" s="406" t="s">
        <v>59</v>
      </c>
      <c r="AJ17" s="408">
        <v>32</v>
      </c>
      <c r="AK17" s="405" t="s">
        <v>468</v>
      </c>
      <c r="AL17" s="406" t="s">
        <v>59</v>
      </c>
      <c r="AM17" s="406">
        <v>0.1</v>
      </c>
      <c r="AN17" s="406">
        <v>2.1</v>
      </c>
      <c r="AO17" s="406">
        <v>2.6</v>
      </c>
      <c r="AP17" s="406">
        <v>4.8</v>
      </c>
      <c r="AQ17" s="406">
        <v>0.4</v>
      </c>
      <c r="AR17" s="408">
        <v>0.1</v>
      </c>
      <c r="AS17" s="406" t="s">
        <v>59</v>
      </c>
      <c r="AT17" s="408">
        <v>10</v>
      </c>
      <c r="AU17" s="760" t="s">
        <v>559</v>
      </c>
      <c r="AV17" s="760">
        <v>25952.874320722331</v>
      </c>
      <c r="AW17" s="760">
        <v>4040.6174011335352</v>
      </c>
      <c r="AX17" s="760">
        <v>4560.5969780087944</v>
      </c>
      <c r="AY17" s="760">
        <v>1783.8345185345233</v>
      </c>
      <c r="AZ17" s="760">
        <v>12933.856141863995</v>
      </c>
      <c r="BA17" s="760">
        <v>982.10267494274808</v>
      </c>
      <c r="BB17" s="407"/>
      <c r="BC17" s="407"/>
    </row>
    <row r="18" spans="1:55" ht="13.5" customHeight="1">
      <c r="A18" s="334" t="s">
        <v>496</v>
      </c>
      <c r="B18" s="179">
        <v>38.066224747414381</v>
      </c>
      <c r="C18" s="179">
        <v>17.403516380938097</v>
      </c>
      <c r="D18" s="179">
        <v>15.926554227839466</v>
      </c>
      <c r="E18" s="179">
        <v>33.752932739776746</v>
      </c>
      <c r="F18" s="179">
        <v>105.14922809596875</v>
      </c>
      <c r="G18" s="409" t="s">
        <v>1128</v>
      </c>
      <c r="H18" s="406"/>
      <c r="I18" s="406">
        <v>10.199999999999999</v>
      </c>
      <c r="J18" s="406"/>
      <c r="K18" s="406"/>
      <c r="L18" s="406"/>
      <c r="M18" s="406">
        <v>4.2</v>
      </c>
      <c r="N18" s="1221"/>
      <c r="O18" s="406">
        <v>14.3</v>
      </c>
      <c r="P18" s="90"/>
      <c r="Q18" s="405" t="s">
        <v>467</v>
      </c>
      <c r="R18" s="406" t="s">
        <v>59</v>
      </c>
      <c r="S18" s="406">
        <v>0.1</v>
      </c>
      <c r="T18" s="406">
        <v>1.7</v>
      </c>
      <c r="U18" s="406">
        <v>3.1</v>
      </c>
      <c r="V18" s="406">
        <v>5.4</v>
      </c>
      <c r="W18" s="406">
        <v>4</v>
      </c>
      <c r="X18" s="406">
        <v>0.2</v>
      </c>
      <c r="Y18" s="408" t="s">
        <v>59</v>
      </c>
      <c r="Z18" s="408">
        <v>14.4</v>
      </c>
      <c r="AA18" s="405" t="s">
        <v>467</v>
      </c>
      <c r="AB18" s="406" t="s">
        <v>59</v>
      </c>
      <c r="AC18" s="406" t="s">
        <v>59</v>
      </c>
      <c r="AD18" s="406">
        <v>0.4</v>
      </c>
      <c r="AE18" s="406">
        <v>0.7</v>
      </c>
      <c r="AF18" s="406">
        <v>2.2000000000000002</v>
      </c>
      <c r="AG18" s="406">
        <v>0.1</v>
      </c>
      <c r="AH18" s="406" t="s">
        <v>59</v>
      </c>
      <c r="AI18" s="408" t="s">
        <v>59</v>
      </c>
      <c r="AJ18" s="408">
        <v>3.3</v>
      </c>
      <c r="AK18" s="405" t="s">
        <v>467</v>
      </c>
      <c r="AL18" s="406" t="s">
        <v>59</v>
      </c>
      <c r="AM18" s="406" t="s">
        <v>59</v>
      </c>
      <c r="AN18" s="406">
        <v>0.3</v>
      </c>
      <c r="AO18" s="406">
        <v>0.4</v>
      </c>
      <c r="AP18" s="406">
        <v>1.8</v>
      </c>
      <c r="AQ18" s="406">
        <v>0.1</v>
      </c>
      <c r="AR18" s="406" t="s">
        <v>59</v>
      </c>
      <c r="AS18" s="408" t="s">
        <v>59</v>
      </c>
      <c r="AT18" s="408">
        <v>2.6</v>
      </c>
      <c r="AU18" s="760" t="s">
        <v>558</v>
      </c>
      <c r="AV18" s="760">
        <v>72965.221180692432</v>
      </c>
      <c r="AW18" s="760">
        <v>12130.451751889217</v>
      </c>
      <c r="AX18" s="760">
        <v>22698.21472954924</v>
      </c>
      <c r="AY18" s="760">
        <v>19020.487167872998</v>
      </c>
      <c r="AZ18" s="760">
        <v>52969.143100520014</v>
      </c>
      <c r="BA18" s="760">
        <v>31262.684187823517</v>
      </c>
      <c r="BB18" s="407"/>
      <c r="BC18" s="407"/>
    </row>
    <row r="19" spans="1:55" ht="13.5" customHeight="1">
      <c r="A19" s="1624"/>
      <c r="B19" s="1636"/>
      <c r="C19" s="1636"/>
      <c r="D19" s="1636"/>
      <c r="E19" s="1636"/>
      <c r="F19" s="1636"/>
      <c r="G19" s="409" t="s">
        <v>1127</v>
      </c>
      <c r="H19" s="406">
        <v>8.3000000000000007</v>
      </c>
      <c r="I19" s="406">
        <v>6.5</v>
      </c>
      <c r="J19" s="406"/>
      <c r="K19" s="406"/>
      <c r="L19" s="406"/>
      <c r="M19" s="406">
        <v>5.3</v>
      </c>
      <c r="N19" s="1221"/>
      <c r="O19" s="406">
        <v>20.100000000000001</v>
      </c>
      <c r="P19" s="90"/>
      <c r="Q19" s="405" t="s">
        <v>466</v>
      </c>
      <c r="R19" s="406" t="s">
        <v>59</v>
      </c>
      <c r="S19" s="406" t="s">
        <v>59</v>
      </c>
      <c r="T19" s="406">
        <v>0.8</v>
      </c>
      <c r="U19" s="406" t="s">
        <v>59</v>
      </c>
      <c r="V19" s="406" t="s">
        <v>59</v>
      </c>
      <c r="W19" s="406">
        <v>2.1</v>
      </c>
      <c r="X19" s="406" t="s">
        <v>59</v>
      </c>
      <c r="Y19" s="408" t="s">
        <v>59</v>
      </c>
      <c r="Z19" s="408">
        <v>2.8</v>
      </c>
      <c r="AA19" s="405" t="s">
        <v>466</v>
      </c>
      <c r="AB19" s="406" t="s">
        <v>59</v>
      </c>
      <c r="AC19" s="406" t="s">
        <v>59</v>
      </c>
      <c r="AD19" s="406" t="s">
        <v>59</v>
      </c>
      <c r="AE19" s="406" t="s">
        <v>59</v>
      </c>
      <c r="AF19" s="406" t="s">
        <v>59</v>
      </c>
      <c r="AG19" s="406">
        <v>0.6</v>
      </c>
      <c r="AH19" s="406" t="s">
        <v>59</v>
      </c>
      <c r="AI19" s="408" t="s">
        <v>59</v>
      </c>
      <c r="AJ19" s="408">
        <v>0.6</v>
      </c>
      <c r="AK19" s="405" t="s">
        <v>466</v>
      </c>
      <c r="AL19" s="406" t="s">
        <v>59</v>
      </c>
      <c r="AM19" s="406" t="s">
        <v>59</v>
      </c>
      <c r="AN19" s="406" t="s">
        <v>59</v>
      </c>
      <c r="AO19" s="406" t="s">
        <v>59</v>
      </c>
      <c r="AP19" s="406" t="s">
        <v>59</v>
      </c>
      <c r="AQ19" s="406" t="s">
        <v>59</v>
      </c>
      <c r="AR19" s="406" t="s">
        <v>59</v>
      </c>
      <c r="AS19" s="408" t="s">
        <v>59</v>
      </c>
      <c r="AT19" s="408" t="s">
        <v>59</v>
      </c>
      <c r="AU19" s="760" t="s">
        <v>557</v>
      </c>
      <c r="AV19" s="760">
        <v>41211.148970282469</v>
      </c>
      <c r="AW19" s="760">
        <v>3180.0663427045779</v>
      </c>
      <c r="AX19" s="760">
        <v>5937.1195412999041</v>
      </c>
      <c r="AY19" s="760">
        <v>392.8819621464537</v>
      </c>
      <c r="AZ19" s="760">
        <v>11811.194425862705</v>
      </c>
      <c r="BA19" s="760">
        <v>863.26366276537192</v>
      </c>
      <c r="BB19" s="407"/>
      <c r="BC19" s="407"/>
    </row>
    <row r="20" spans="1:55" ht="13.5" customHeight="1">
      <c r="A20" s="745" t="s">
        <v>648</v>
      </c>
      <c r="B20" s="411">
        <v>0.18015697782999998</v>
      </c>
      <c r="C20" s="411">
        <v>0.29658005615999999</v>
      </c>
      <c r="D20" s="411">
        <v>2.7754786270000005E-2</v>
      </c>
      <c r="E20" s="411">
        <v>0.40238627759999984</v>
      </c>
      <c r="F20" s="411">
        <v>0.90687809785999984</v>
      </c>
      <c r="G20" s="405" t="s">
        <v>1472</v>
      </c>
      <c r="H20" s="406"/>
      <c r="I20" s="406">
        <v>8.9</v>
      </c>
      <c r="J20" s="406"/>
      <c r="K20" s="406"/>
      <c r="L20" s="406"/>
      <c r="M20" s="406">
        <v>0.2</v>
      </c>
      <c r="N20" s="1221"/>
      <c r="O20" s="406">
        <v>9.1</v>
      </c>
      <c r="P20" s="90"/>
      <c r="Q20" s="405" t="s">
        <v>464</v>
      </c>
      <c r="R20" s="406" t="s">
        <v>59</v>
      </c>
      <c r="S20" s="406" t="s">
        <v>59</v>
      </c>
      <c r="T20" s="406" t="s">
        <v>59</v>
      </c>
      <c r="U20" s="406" t="s">
        <v>59</v>
      </c>
      <c r="V20" s="406" t="s">
        <v>59</v>
      </c>
      <c r="W20" s="406" t="s">
        <v>59</v>
      </c>
      <c r="X20" s="406" t="s">
        <v>59</v>
      </c>
      <c r="Y20" s="408">
        <v>27.1</v>
      </c>
      <c r="Z20" s="408">
        <v>27.1</v>
      </c>
      <c r="AA20" s="405" t="s">
        <v>464</v>
      </c>
      <c r="AB20" s="406" t="s">
        <v>59</v>
      </c>
      <c r="AC20" s="406" t="s">
        <v>59</v>
      </c>
      <c r="AD20" s="406" t="s">
        <v>59</v>
      </c>
      <c r="AE20" s="406" t="s">
        <v>59</v>
      </c>
      <c r="AF20" s="406" t="s">
        <v>59</v>
      </c>
      <c r="AG20" s="406" t="s">
        <v>59</v>
      </c>
      <c r="AH20" s="406" t="s">
        <v>59</v>
      </c>
      <c r="AI20" s="408">
        <v>3.9</v>
      </c>
      <c r="AJ20" s="408">
        <v>3.9</v>
      </c>
      <c r="AK20" s="405" t="s">
        <v>464</v>
      </c>
      <c r="AL20" s="406" t="s">
        <v>59</v>
      </c>
      <c r="AM20" s="406" t="s">
        <v>59</v>
      </c>
      <c r="AN20" s="406" t="s">
        <v>59</v>
      </c>
      <c r="AO20" s="406" t="s">
        <v>59</v>
      </c>
      <c r="AP20" s="406" t="s">
        <v>59</v>
      </c>
      <c r="AQ20" s="406" t="s">
        <v>59</v>
      </c>
      <c r="AR20" s="406" t="s">
        <v>59</v>
      </c>
      <c r="AS20" s="408">
        <v>2.5</v>
      </c>
      <c r="AT20" s="408">
        <v>2.5</v>
      </c>
      <c r="AU20" s="765"/>
      <c r="AV20" s="413"/>
      <c r="AW20" s="413"/>
      <c r="AX20" s="413"/>
      <c r="AY20" s="413"/>
      <c r="AZ20" s="413"/>
      <c r="BA20" s="413"/>
      <c r="BB20" s="407"/>
      <c r="BC20" s="407"/>
    </row>
    <row r="21" spans="1:55" ht="15" thickBot="1">
      <c r="A21" s="745" t="s">
        <v>647</v>
      </c>
      <c r="B21" s="411">
        <v>9.2202088670000001E-2</v>
      </c>
      <c r="C21" s="411">
        <v>0</v>
      </c>
      <c r="D21" s="411">
        <v>0.45354223227000001</v>
      </c>
      <c r="E21" s="411">
        <v>0.22916434026000002</v>
      </c>
      <c r="F21" s="411">
        <v>0.77490866120000002</v>
      </c>
      <c r="G21" s="405" t="s">
        <v>470</v>
      </c>
      <c r="H21" s="406">
        <v>15.2</v>
      </c>
      <c r="I21" s="406"/>
      <c r="J21" s="406">
        <v>32</v>
      </c>
      <c r="K21" s="406">
        <v>51.9</v>
      </c>
      <c r="L21" s="406">
        <v>10</v>
      </c>
      <c r="M21" s="406">
        <v>0.5</v>
      </c>
      <c r="N21" s="1221"/>
      <c r="O21" s="406">
        <v>109.6</v>
      </c>
      <c r="P21" s="764"/>
      <c r="Q21" s="747" t="s">
        <v>69</v>
      </c>
      <c r="R21" s="403" t="s">
        <v>59</v>
      </c>
      <c r="S21" s="403" t="s">
        <v>59</v>
      </c>
      <c r="T21" s="403" t="s">
        <v>59</v>
      </c>
      <c r="U21" s="403" t="s">
        <v>59</v>
      </c>
      <c r="V21" s="403" t="s">
        <v>59</v>
      </c>
      <c r="W21" s="403" t="s">
        <v>59</v>
      </c>
      <c r="X21" s="403" t="s">
        <v>59</v>
      </c>
      <c r="Y21" s="403">
        <v>20.100000000000001</v>
      </c>
      <c r="Z21" s="403">
        <v>20.100000000000001</v>
      </c>
      <c r="AA21" s="747" t="s">
        <v>69</v>
      </c>
      <c r="AB21" s="403" t="s">
        <v>59</v>
      </c>
      <c r="AC21" s="403" t="s">
        <v>59</v>
      </c>
      <c r="AD21" s="403" t="s">
        <v>59</v>
      </c>
      <c r="AE21" s="403" t="s">
        <v>59</v>
      </c>
      <c r="AF21" s="403" t="s">
        <v>59</v>
      </c>
      <c r="AG21" s="403" t="s">
        <v>59</v>
      </c>
      <c r="AH21" s="403" t="s">
        <v>59</v>
      </c>
      <c r="AI21" s="403">
        <v>3.4</v>
      </c>
      <c r="AJ21" s="403">
        <v>3.4</v>
      </c>
      <c r="AK21" s="747" t="s">
        <v>69</v>
      </c>
      <c r="AL21" s="403" t="s">
        <v>59</v>
      </c>
      <c r="AM21" s="403" t="s">
        <v>59</v>
      </c>
      <c r="AN21" s="403" t="s">
        <v>59</v>
      </c>
      <c r="AO21" s="403" t="s">
        <v>59</v>
      </c>
      <c r="AP21" s="403" t="s">
        <v>59</v>
      </c>
      <c r="AQ21" s="403" t="s">
        <v>59</v>
      </c>
      <c r="AR21" s="403" t="s">
        <v>59</v>
      </c>
      <c r="AS21" s="403">
        <v>3.3</v>
      </c>
      <c r="AT21" s="403">
        <v>3.3</v>
      </c>
      <c r="AU21" s="763" t="s">
        <v>556</v>
      </c>
      <c r="AV21" s="763">
        <v>46677.983999334334</v>
      </c>
      <c r="AW21" s="763">
        <v>10695.165381577408</v>
      </c>
      <c r="AX21" s="763">
        <v>28976.636198792119</v>
      </c>
      <c r="AY21" s="763">
        <v>25861.862109982096</v>
      </c>
      <c r="AZ21" s="763">
        <v>43629.568006737718</v>
      </c>
      <c r="BA21" s="763">
        <v>26603.300217429049</v>
      </c>
      <c r="BB21" s="407"/>
      <c r="BC21" s="407"/>
    </row>
    <row r="22" spans="1:55" ht="14.25" customHeight="1">
      <c r="A22" s="745" t="s">
        <v>658</v>
      </c>
      <c r="B22" s="411">
        <v>0.41247724696999999</v>
      </c>
      <c r="C22" s="411">
        <v>2.346155567469999</v>
      </c>
      <c r="D22" s="411">
        <v>0.38354056812999998</v>
      </c>
      <c r="E22" s="411">
        <v>0.20056069433999998</v>
      </c>
      <c r="F22" s="411">
        <v>3.3427340769099994</v>
      </c>
      <c r="G22" s="405" t="s">
        <v>469</v>
      </c>
      <c r="H22" s="406">
        <v>14.4</v>
      </c>
      <c r="I22" s="406">
        <v>5.7</v>
      </c>
      <c r="J22" s="406">
        <v>3.3</v>
      </c>
      <c r="K22" s="406"/>
      <c r="L22" s="406">
        <v>2.6</v>
      </c>
      <c r="M22" s="406">
        <v>2.9</v>
      </c>
      <c r="N22" s="1221"/>
      <c r="O22" s="406">
        <v>29</v>
      </c>
      <c r="P22" s="762"/>
      <c r="Q22" s="178" t="s">
        <v>463</v>
      </c>
      <c r="R22" s="236">
        <v>13.8</v>
      </c>
      <c r="S22" s="236">
        <v>9.3000000000000007</v>
      </c>
      <c r="T22" s="236">
        <v>11.9</v>
      </c>
      <c r="U22" s="236">
        <v>5.0999999999999996</v>
      </c>
      <c r="V22" s="236">
        <v>19.2</v>
      </c>
      <c r="W22" s="236">
        <v>10.199999999999999</v>
      </c>
      <c r="X22" s="236">
        <v>1.1000000000000001</v>
      </c>
      <c r="Y22" s="236">
        <v>102</v>
      </c>
      <c r="Z22" s="236">
        <v>172.6</v>
      </c>
      <c r="AA22" s="178" t="s">
        <v>463</v>
      </c>
      <c r="AB22" s="236">
        <v>3.8</v>
      </c>
      <c r="AC22" s="236">
        <v>1.4</v>
      </c>
      <c r="AD22" s="236">
        <v>7.5</v>
      </c>
      <c r="AE22" s="236">
        <v>14.3</v>
      </c>
      <c r="AF22" s="236">
        <v>15</v>
      </c>
      <c r="AG22" s="236">
        <v>4.2</v>
      </c>
      <c r="AH22" s="236">
        <v>0.1</v>
      </c>
      <c r="AI22" s="236">
        <v>54</v>
      </c>
      <c r="AJ22" s="236">
        <v>100.5</v>
      </c>
      <c r="AK22" s="178" t="s">
        <v>463</v>
      </c>
      <c r="AL22" s="236">
        <v>4.8</v>
      </c>
      <c r="AM22" s="236">
        <v>2.6</v>
      </c>
      <c r="AN22" s="236">
        <v>2.9</v>
      </c>
      <c r="AO22" s="236">
        <v>3</v>
      </c>
      <c r="AP22" s="236">
        <v>6.6</v>
      </c>
      <c r="AQ22" s="236">
        <v>0.6</v>
      </c>
      <c r="AR22" s="236">
        <v>0.1</v>
      </c>
      <c r="AS22" s="236">
        <v>28.2</v>
      </c>
      <c r="AT22" s="236">
        <v>48.7</v>
      </c>
      <c r="AU22" s="760" t="s">
        <v>555</v>
      </c>
      <c r="AV22" s="760">
        <v>33288.574031736483</v>
      </c>
      <c r="AW22" s="760">
        <v>3511.055427337943</v>
      </c>
      <c r="AX22" s="760">
        <v>1012.1553162562885</v>
      </c>
      <c r="AY22" s="760">
        <v>970.9343444194418</v>
      </c>
      <c r="AZ22" s="760">
        <v>16389.440557877781</v>
      </c>
      <c r="BA22" s="760">
        <v>945.7108054692626</v>
      </c>
      <c r="BB22" s="407"/>
      <c r="BC22" s="407"/>
    </row>
    <row r="23" spans="1:55" ht="24" customHeight="1" thickBot="1">
      <c r="A23" s="180"/>
      <c r="B23" s="1635"/>
      <c r="C23" s="1635"/>
      <c r="D23" s="1635"/>
      <c r="E23" s="1635"/>
      <c r="F23" s="1635"/>
      <c r="G23" s="405" t="s">
        <v>466</v>
      </c>
      <c r="H23" s="406">
        <v>2.8</v>
      </c>
      <c r="I23" s="406">
        <v>4.5</v>
      </c>
      <c r="J23" s="406">
        <v>0.6</v>
      </c>
      <c r="K23" s="406"/>
      <c r="L23" s="406"/>
      <c r="M23" s="406">
        <v>0.5</v>
      </c>
      <c r="N23" s="1221"/>
      <c r="O23" s="406">
        <v>8.5</v>
      </c>
      <c r="P23" s="761"/>
      <c r="Q23" s="405" t="s">
        <v>462</v>
      </c>
      <c r="R23" s="406">
        <v>-4.5999999999999996</v>
      </c>
      <c r="S23" s="406">
        <v>20.5</v>
      </c>
      <c r="T23" s="406">
        <v>-0.3</v>
      </c>
      <c r="U23" s="406">
        <v>-4.8</v>
      </c>
      <c r="V23" s="406">
        <v>-2.2000000000000002</v>
      </c>
      <c r="W23" s="406">
        <v>1.5</v>
      </c>
      <c r="X23" s="408">
        <v>-0.4</v>
      </c>
      <c r="Y23" s="406" t="s">
        <v>59</v>
      </c>
      <c r="Z23" s="408">
        <v>9.6</v>
      </c>
      <c r="AA23" s="405" t="s">
        <v>462</v>
      </c>
      <c r="AB23" s="406">
        <v>0.1</v>
      </c>
      <c r="AC23" s="406">
        <v>-15.2</v>
      </c>
      <c r="AD23" s="406">
        <v>-2.7</v>
      </c>
      <c r="AE23" s="406">
        <v>4.3</v>
      </c>
      <c r="AF23" s="406">
        <v>5.6</v>
      </c>
      <c r="AG23" s="406">
        <v>-0.2</v>
      </c>
      <c r="AH23" s="408">
        <v>0.5</v>
      </c>
      <c r="AI23" s="406" t="s">
        <v>59</v>
      </c>
      <c r="AJ23" s="408">
        <v>-7.6</v>
      </c>
      <c r="AK23" s="405" t="s">
        <v>462</v>
      </c>
      <c r="AL23" s="406">
        <v>-4.5999999999999996</v>
      </c>
      <c r="AM23" s="406">
        <v>-14.2</v>
      </c>
      <c r="AN23" s="406">
        <v>2.5</v>
      </c>
      <c r="AO23" s="406">
        <v>2.2999999999999998</v>
      </c>
      <c r="AP23" s="406">
        <v>3.5</v>
      </c>
      <c r="AQ23" s="406">
        <v>-0.2</v>
      </c>
      <c r="AR23" s="408">
        <v>-0.4</v>
      </c>
      <c r="AS23" s="406" t="s">
        <v>59</v>
      </c>
      <c r="AT23" s="408">
        <v>-11.1</v>
      </c>
      <c r="AU23" s="760" t="s">
        <v>554</v>
      </c>
      <c r="AV23" s="760">
        <v>7639.5979552891331</v>
      </c>
      <c r="AW23" s="760">
        <v>3692.353134428814</v>
      </c>
      <c r="AX23" s="760">
        <v>1225.3393867439736</v>
      </c>
      <c r="AY23" s="760">
        <v>552.44795733914259</v>
      </c>
      <c r="AZ23" s="760">
        <v>2675.8488359199505</v>
      </c>
      <c r="BA23" s="760">
        <v>1266.8460308437909</v>
      </c>
      <c r="BB23" s="407"/>
      <c r="BC23" s="407"/>
    </row>
    <row r="24" spans="1:55">
      <c r="A24" s="744" t="s">
        <v>645</v>
      </c>
      <c r="B24" s="179">
        <v>38.751061060884425</v>
      </c>
      <c r="C24" s="179">
        <v>20.046252004568096</v>
      </c>
      <c r="D24" s="179">
        <v>16.791391814509456</v>
      </c>
      <c r="E24" s="179">
        <v>34.585044051976773</v>
      </c>
      <c r="F24" s="179">
        <v>110.17374893193876</v>
      </c>
      <c r="G24" s="405" t="s">
        <v>464</v>
      </c>
      <c r="H24" s="406">
        <v>27.1</v>
      </c>
      <c r="I24" s="406">
        <v>9.6</v>
      </c>
      <c r="J24" s="406">
        <v>3.9</v>
      </c>
      <c r="K24" s="406">
        <v>6</v>
      </c>
      <c r="L24" s="406">
        <v>2.5</v>
      </c>
      <c r="M24" s="406">
        <v>0.6</v>
      </c>
      <c r="N24" s="1221"/>
      <c r="O24" s="406">
        <v>49.7</v>
      </c>
      <c r="P24" s="566"/>
      <c r="AA24" s="405"/>
      <c r="AB24" s="406"/>
      <c r="AC24" s="408"/>
      <c r="AD24" s="408"/>
      <c r="AE24" s="408"/>
      <c r="AF24" s="408"/>
      <c r="AG24" s="408"/>
      <c r="AH24" s="408"/>
      <c r="AI24" s="408"/>
      <c r="AJ24" s="408"/>
      <c r="AK24" s="760"/>
      <c r="AL24" s="760"/>
      <c r="AM24" s="760"/>
      <c r="AN24" s="760"/>
      <c r="AO24" s="760"/>
      <c r="AP24" s="760"/>
      <c r="AQ24" s="760"/>
      <c r="AR24" s="760"/>
      <c r="AS24" s="760"/>
      <c r="AT24" s="760"/>
      <c r="AU24" s="760" t="s">
        <v>553</v>
      </c>
      <c r="AV24" s="760">
        <v>5749.8120123087147</v>
      </c>
      <c r="AW24" s="760">
        <v>3491.756819810651</v>
      </c>
      <c r="AX24" s="760">
        <v>26739.141495791857</v>
      </c>
      <c r="AY24" s="760">
        <v>26662.588320533443</v>
      </c>
      <c r="AZ24" s="760">
        <v>24564.278612939986</v>
      </c>
      <c r="BA24" s="760">
        <v>24390.74338111599</v>
      </c>
      <c r="BB24" s="407"/>
      <c r="BC24" s="407"/>
    </row>
    <row r="25" spans="1:55" ht="15" thickBot="1">
      <c r="A25" s="407"/>
      <c r="B25" s="407"/>
      <c r="C25" s="407"/>
      <c r="D25" s="407"/>
      <c r="E25" s="407"/>
      <c r="F25" s="407"/>
      <c r="G25" s="405" t="s">
        <v>465</v>
      </c>
      <c r="H25" s="1221"/>
      <c r="I25" s="1221"/>
      <c r="J25" s="1221"/>
      <c r="K25" s="1221"/>
      <c r="L25" s="1221"/>
      <c r="M25" s="1221"/>
      <c r="N25" s="406">
        <v>80.599999999999994</v>
      </c>
      <c r="O25" s="406">
        <v>80.599999999999994</v>
      </c>
      <c r="P25" s="566"/>
      <c r="AA25" s="405"/>
      <c r="AB25" s="406"/>
      <c r="AC25" s="406"/>
      <c r="AD25" s="406"/>
      <c r="AE25" s="406"/>
      <c r="AF25" s="406"/>
      <c r="AG25" s="406"/>
      <c r="AH25" s="406"/>
      <c r="AI25" s="408"/>
      <c r="AJ25" s="408"/>
      <c r="AK25" s="760"/>
      <c r="AL25" s="760"/>
      <c r="AM25" s="760"/>
      <c r="AN25" s="760"/>
      <c r="AO25" s="760"/>
      <c r="AP25" s="760"/>
      <c r="AQ25" s="760"/>
      <c r="AR25" s="760"/>
      <c r="AS25" s="760"/>
      <c r="AT25" s="760"/>
      <c r="AU25" s="760" t="s">
        <v>552</v>
      </c>
      <c r="AV25" s="760"/>
      <c r="AW25" s="760">
        <v>0</v>
      </c>
      <c r="AX25" s="760"/>
      <c r="AY25" s="760">
        <v>-2324.1085123099328</v>
      </c>
      <c r="AZ25" s="760"/>
      <c r="BA25" s="760">
        <v>3.8146972656249998E-12</v>
      </c>
      <c r="BB25" s="407"/>
      <c r="BC25" s="407"/>
    </row>
    <row r="26" spans="1:55" ht="21" thickBot="1">
      <c r="A26" s="186"/>
      <c r="B26" s="186"/>
      <c r="C26" s="1795"/>
      <c r="D26" s="1795"/>
      <c r="E26" s="1795"/>
      <c r="F26" s="1796" t="s">
        <v>657</v>
      </c>
      <c r="G26" s="747" t="s">
        <v>69</v>
      </c>
      <c r="H26" s="759">
        <v>20.100000000000001</v>
      </c>
      <c r="I26" s="759">
        <v>0.1</v>
      </c>
      <c r="J26" s="759">
        <v>3.4</v>
      </c>
      <c r="K26" s="759">
        <v>4.5</v>
      </c>
      <c r="L26" s="759">
        <v>3.3</v>
      </c>
      <c r="M26" s="759">
        <v>0.3</v>
      </c>
      <c r="N26" s="759"/>
      <c r="O26" s="759">
        <v>31.8</v>
      </c>
      <c r="P26" s="181"/>
      <c r="Q26" s="754" t="s">
        <v>494</v>
      </c>
      <c r="R26" s="750" t="s">
        <v>487</v>
      </c>
      <c r="S26" s="750" t="s">
        <v>486</v>
      </c>
      <c r="T26" s="750" t="s">
        <v>485</v>
      </c>
      <c r="U26" s="750" t="s">
        <v>484</v>
      </c>
      <c r="V26" s="750" t="s">
        <v>483</v>
      </c>
      <c r="W26" s="750" t="s">
        <v>482</v>
      </c>
      <c r="X26" s="750" t="s">
        <v>481</v>
      </c>
      <c r="Y26" s="750" t="s">
        <v>480</v>
      </c>
      <c r="Z26" s="750" t="s">
        <v>265</v>
      </c>
      <c r="AA26" s="754" t="s">
        <v>495</v>
      </c>
      <c r="AB26" s="750" t="s">
        <v>487</v>
      </c>
      <c r="AC26" s="750" t="s">
        <v>486</v>
      </c>
      <c r="AD26" s="750" t="s">
        <v>485</v>
      </c>
      <c r="AE26" s="750" t="s">
        <v>484</v>
      </c>
      <c r="AF26" s="750" t="s">
        <v>483</v>
      </c>
      <c r="AG26" s="750" t="s">
        <v>482</v>
      </c>
      <c r="AH26" s="750" t="s">
        <v>481</v>
      </c>
      <c r="AI26" s="750" t="s">
        <v>480</v>
      </c>
      <c r="AJ26" s="750" t="s">
        <v>265</v>
      </c>
      <c r="AK26" s="754" t="s">
        <v>3</v>
      </c>
      <c r="AL26" s="750" t="s">
        <v>487</v>
      </c>
      <c r="AM26" s="750" t="s">
        <v>486</v>
      </c>
      <c r="AN26" s="750" t="s">
        <v>485</v>
      </c>
      <c r="AO26" s="750" t="s">
        <v>484</v>
      </c>
      <c r="AP26" s="750" t="s">
        <v>483</v>
      </c>
      <c r="AQ26" s="750" t="s">
        <v>482</v>
      </c>
      <c r="AR26" s="750" t="s">
        <v>481</v>
      </c>
      <c r="AS26" s="750" t="s">
        <v>480</v>
      </c>
      <c r="AT26" s="750" t="s">
        <v>265</v>
      </c>
      <c r="AU26" s="369"/>
      <c r="AV26" s="413"/>
      <c r="AW26" s="413"/>
      <c r="AX26" s="413"/>
      <c r="AY26" s="413"/>
      <c r="AZ26" s="413"/>
      <c r="BA26" s="413"/>
      <c r="BB26" s="407"/>
      <c r="BC26" s="407"/>
    </row>
    <row r="27" spans="1:55" ht="13.5" customHeight="1">
      <c r="A27" s="186"/>
      <c r="B27" s="186"/>
      <c r="C27" s="1795"/>
      <c r="D27" s="1795"/>
      <c r="E27" s="1795"/>
      <c r="F27" s="1796" t="s">
        <v>656</v>
      </c>
      <c r="G27" s="178" t="s">
        <v>463</v>
      </c>
      <c r="H27" s="236">
        <v>172.6</v>
      </c>
      <c r="I27" s="236">
        <v>65.3</v>
      </c>
      <c r="J27" s="236">
        <v>100.5</v>
      </c>
      <c r="K27" s="236">
        <v>102</v>
      </c>
      <c r="L27" s="236">
        <v>48.7</v>
      </c>
      <c r="M27" s="236">
        <v>17.600000000000001</v>
      </c>
      <c r="N27" s="236">
        <v>80.599999999999994</v>
      </c>
      <c r="O27" s="236">
        <v>587.29999999999995</v>
      </c>
      <c r="P27" s="181"/>
      <c r="Q27" s="405" t="s">
        <v>479</v>
      </c>
      <c r="R27" s="406">
        <v>12.1</v>
      </c>
      <c r="S27" s="408" t="s">
        <v>59</v>
      </c>
      <c r="T27" s="408" t="s">
        <v>59</v>
      </c>
      <c r="U27" s="408" t="s">
        <v>59</v>
      </c>
      <c r="V27" s="408" t="s">
        <v>59</v>
      </c>
      <c r="W27" s="408" t="s">
        <v>59</v>
      </c>
      <c r="X27" s="408" t="s">
        <v>59</v>
      </c>
      <c r="Y27" s="408" t="s">
        <v>59</v>
      </c>
      <c r="Z27" s="408">
        <v>12.1</v>
      </c>
      <c r="AA27" s="405" t="s">
        <v>479</v>
      </c>
      <c r="AB27" s="406">
        <v>4.0999999999999996</v>
      </c>
      <c r="AC27" s="408" t="s">
        <v>59</v>
      </c>
      <c r="AD27" s="408" t="s">
        <v>59</v>
      </c>
      <c r="AE27" s="408" t="s">
        <v>59</v>
      </c>
      <c r="AF27" s="408" t="s">
        <v>59</v>
      </c>
      <c r="AG27" s="408" t="s">
        <v>59</v>
      </c>
      <c r="AH27" s="408" t="s">
        <v>59</v>
      </c>
      <c r="AI27" s="408" t="s">
        <v>59</v>
      </c>
      <c r="AJ27" s="408">
        <v>4.0999999999999996</v>
      </c>
      <c r="AK27" s="405" t="s">
        <v>479</v>
      </c>
      <c r="AL27" s="406">
        <v>0.1</v>
      </c>
      <c r="AM27" s="408" t="s">
        <v>59</v>
      </c>
      <c r="AN27" s="408" t="s">
        <v>59</v>
      </c>
      <c r="AO27" s="408" t="s">
        <v>59</v>
      </c>
      <c r="AP27" s="408" t="s">
        <v>59</v>
      </c>
      <c r="AQ27" s="408" t="s">
        <v>59</v>
      </c>
      <c r="AR27" s="408" t="s">
        <v>59</v>
      </c>
      <c r="AS27" s="408" t="s">
        <v>59</v>
      </c>
      <c r="AT27" s="408">
        <v>0.1</v>
      </c>
      <c r="AU27" s="232" t="s">
        <v>551</v>
      </c>
      <c r="AV27" s="758"/>
      <c r="AW27" s="757">
        <v>1.6032290798764168</v>
      </c>
      <c r="AX27" s="758"/>
      <c r="AY27" s="757">
        <v>2.0178200999987439</v>
      </c>
      <c r="AZ27" s="758"/>
      <c r="BA27" s="757">
        <v>1.8328078738071754</v>
      </c>
      <c r="BB27" s="756"/>
      <c r="BC27" s="407"/>
    </row>
    <row r="28" spans="1:55" ht="13.5" customHeight="1">
      <c r="A28" s="186"/>
      <c r="B28" s="186"/>
      <c r="C28" s="186"/>
      <c r="D28" s="186"/>
      <c r="E28" s="186"/>
      <c r="F28" s="187"/>
      <c r="G28" s="188"/>
      <c r="H28" s="368"/>
      <c r="I28" s="368"/>
      <c r="J28" s="368"/>
      <c r="K28" s="368"/>
      <c r="L28" s="368"/>
      <c r="M28" s="368"/>
      <c r="N28" s="368"/>
      <c r="O28" s="368"/>
      <c r="P28" s="565"/>
      <c r="Q28" s="405" t="s">
        <v>478</v>
      </c>
      <c r="R28" s="406">
        <v>2.1</v>
      </c>
      <c r="S28" s="406">
        <v>1.7</v>
      </c>
      <c r="T28" s="406">
        <v>2.8</v>
      </c>
      <c r="U28" s="406">
        <v>2</v>
      </c>
      <c r="V28" s="406">
        <v>4.4000000000000004</v>
      </c>
      <c r="W28" s="406">
        <v>0.8</v>
      </c>
      <c r="X28" s="406" t="s">
        <v>59</v>
      </c>
      <c r="Y28" s="408" t="s">
        <v>59</v>
      </c>
      <c r="Z28" s="408">
        <v>13.8</v>
      </c>
      <c r="AA28" s="405" t="s">
        <v>478</v>
      </c>
      <c r="AB28" s="406">
        <v>17.100000000000001</v>
      </c>
      <c r="AC28" s="406">
        <v>2.2999999999999998</v>
      </c>
      <c r="AD28" s="406">
        <v>3.6</v>
      </c>
      <c r="AE28" s="406">
        <v>2.7</v>
      </c>
      <c r="AF28" s="406">
        <v>7.6</v>
      </c>
      <c r="AG28" s="406">
        <v>11.9</v>
      </c>
      <c r="AH28" s="406">
        <v>39.799999999999997</v>
      </c>
      <c r="AI28" s="408" t="s">
        <v>59</v>
      </c>
      <c r="AJ28" s="408">
        <v>85.1</v>
      </c>
      <c r="AK28" s="405" t="s">
        <v>478</v>
      </c>
      <c r="AL28" s="406">
        <v>0.8</v>
      </c>
      <c r="AM28" s="406">
        <v>0.3</v>
      </c>
      <c r="AN28" s="406">
        <v>0.6</v>
      </c>
      <c r="AO28" s="406">
        <v>0.1</v>
      </c>
      <c r="AP28" s="406">
        <v>0.1</v>
      </c>
      <c r="AQ28" s="406" t="s">
        <v>59</v>
      </c>
      <c r="AR28" s="406" t="s">
        <v>59</v>
      </c>
      <c r="AS28" s="408" t="s">
        <v>59</v>
      </c>
      <c r="AT28" s="408">
        <v>1.9</v>
      </c>
      <c r="AU28" s="741"/>
      <c r="AV28" s="741"/>
      <c r="AW28" s="741"/>
      <c r="AX28" s="741"/>
      <c r="AY28" s="741"/>
      <c r="AZ28" s="741"/>
      <c r="BA28" s="741"/>
      <c r="BB28" s="407"/>
      <c r="BC28" s="407"/>
    </row>
    <row r="29" spans="1:55" ht="13.5" customHeight="1">
      <c r="A29" s="186"/>
      <c r="B29" s="186"/>
      <c r="C29" s="186"/>
      <c r="D29" s="186"/>
      <c r="E29" s="186"/>
      <c r="F29" s="186"/>
      <c r="G29" s="407" t="s">
        <v>493</v>
      </c>
      <c r="H29" s="406">
        <f t="shared" ref="H29:M29" si="0">H27-H13</f>
        <v>11</v>
      </c>
      <c r="I29" s="406">
        <f t="shared" si="0"/>
        <v>23.699999999999996</v>
      </c>
      <c r="J29" s="406">
        <f t="shared" si="0"/>
        <v>-10.799999999999997</v>
      </c>
      <c r="K29" s="406">
        <f t="shared" si="0"/>
        <v>-18.099999999999994</v>
      </c>
      <c r="L29" s="406">
        <f t="shared" si="0"/>
        <v>-22.899999999999991</v>
      </c>
      <c r="M29" s="406">
        <f t="shared" si="0"/>
        <v>14.3</v>
      </c>
      <c r="N29" s="368"/>
      <c r="O29" s="368"/>
      <c r="P29" s="565"/>
      <c r="Q29" s="405" t="s">
        <v>477</v>
      </c>
      <c r="R29" s="406">
        <v>0.3</v>
      </c>
      <c r="S29" s="406" t="s">
        <v>59</v>
      </c>
      <c r="T29" s="406">
        <v>0.1</v>
      </c>
      <c r="U29" s="406" t="s">
        <v>59</v>
      </c>
      <c r="V29" s="406" t="s">
        <v>59</v>
      </c>
      <c r="W29" s="406" t="s">
        <v>59</v>
      </c>
      <c r="X29" s="408" t="s">
        <v>59</v>
      </c>
      <c r="Y29" s="408" t="s">
        <v>59</v>
      </c>
      <c r="Z29" s="408">
        <v>0.5</v>
      </c>
      <c r="AA29" s="405" t="s">
        <v>477</v>
      </c>
      <c r="AB29" s="406">
        <v>0.1</v>
      </c>
      <c r="AC29" s="406" t="s">
        <v>59</v>
      </c>
      <c r="AD29" s="406" t="s">
        <v>59</v>
      </c>
      <c r="AE29" s="406" t="s">
        <v>59</v>
      </c>
      <c r="AF29" s="406" t="s">
        <v>59</v>
      </c>
      <c r="AG29" s="406" t="s">
        <v>59</v>
      </c>
      <c r="AH29" s="408" t="s">
        <v>59</v>
      </c>
      <c r="AI29" s="408" t="s">
        <v>59</v>
      </c>
      <c r="AJ29" s="408">
        <v>0.1</v>
      </c>
      <c r="AK29" s="405" t="s">
        <v>477</v>
      </c>
      <c r="AL29" s="406">
        <v>0.2</v>
      </c>
      <c r="AM29" s="406" t="s">
        <v>59</v>
      </c>
      <c r="AN29" s="406" t="s">
        <v>59</v>
      </c>
      <c r="AO29" s="406" t="s">
        <v>59</v>
      </c>
      <c r="AP29" s="406" t="s">
        <v>59</v>
      </c>
      <c r="AQ29" s="406" t="s">
        <v>59</v>
      </c>
      <c r="AR29" s="408" t="s">
        <v>59</v>
      </c>
      <c r="AS29" s="408" t="s">
        <v>59</v>
      </c>
      <c r="AT29" s="408">
        <v>0.2</v>
      </c>
      <c r="AU29" s="2132" t="s">
        <v>1477</v>
      </c>
      <c r="AV29" s="2132"/>
      <c r="AW29" s="2132"/>
      <c r="AX29" s="2132"/>
      <c r="AY29" s="2132"/>
      <c r="AZ29" s="2132"/>
      <c r="BA29" s="741"/>
      <c r="BB29" s="407"/>
      <c r="BC29" s="407"/>
    </row>
    <row r="30" spans="1:55" ht="13.5" customHeight="1">
      <c r="A30" s="186"/>
      <c r="B30" s="185"/>
      <c r="C30" s="185"/>
      <c r="D30" s="185"/>
      <c r="E30" s="185"/>
      <c r="F30" s="185"/>
      <c r="G30" s="407" t="s">
        <v>492</v>
      </c>
      <c r="H30" s="406"/>
      <c r="I30" s="406">
        <v>0.3</v>
      </c>
      <c r="J30" s="406">
        <v>0.7</v>
      </c>
      <c r="K30" s="406">
        <v>0.2</v>
      </c>
      <c r="L30" s="406">
        <v>1.2</v>
      </c>
      <c r="M30" s="406">
        <v>0.2</v>
      </c>
      <c r="N30" s="368"/>
      <c r="O30" s="368"/>
      <c r="P30" s="565"/>
      <c r="Q30" s="402" t="s">
        <v>1476</v>
      </c>
      <c r="R30" s="406">
        <v>8.1</v>
      </c>
      <c r="S30" s="408" t="s">
        <v>59</v>
      </c>
      <c r="T30" s="408" t="s">
        <v>59</v>
      </c>
      <c r="U30" s="408" t="s">
        <v>59</v>
      </c>
      <c r="V30" s="408" t="s">
        <v>59</v>
      </c>
      <c r="W30" s="408" t="s">
        <v>59</v>
      </c>
      <c r="X30" s="408" t="s">
        <v>59</v>
      </c>
      <c r="Y30" s="406" t="s">
        <v>59</v>
      </c>
      <c r="Z30" s="406">
        <v>8.1</v>
      </c>
      <c r="AA30" s="402" t="s">
        <v>1476</v>
      </c>
      <c r="AB30" s="406">
        <v>25</v>
      </c>
      <c r="AC30" s="408" t="s">
        <v>59</v>
      </c>
      <c r="AD30" s="408" t="s">
        <v>59</v>
      </c>
      <c r="AE30" s="408" t="s">
        <v>59</v>
      </c>
      <c r="AF30" s="408" t="s">
        <v>59</v>
      </c>
      <c r="AG30" s="408" t="s">
        <v>59</v>
      </c>
      <c r="AH30" s="408" t="s">
        <v>59</v>
      </c>
      <c r="AI30" s="406" t="s">
        <v>59</v>
      </c>
      <c r="AJ30" s="406">
        <v>25</v>
      </c>
      <c r="AK30" s="402" t="s">
        <v>1476</v>
      </c>
      <c r="AL30" s="406">
        <v>0.2</v>
      </c>
      <c r="AM30" s="408" t="s">
        <v>59</v>
      </c>
      <c r="AN30" s="408" t="s">
        <v>59</v>
      </c>
      <c r="AO30" s="408" t="s">
        <v>59</v>
      </c>
      <c r="AP30" s="408" t="s">
        <v>59</v>
      </c>
      <c r="AQ30" s="408" t="s">
        <v>59</v>
      </c>
      <c r="AR30" s="408" t="s">
        <v>59</v>
      </c>
      <c r="AS30" s="406" t="s">
        <v>59</v>
      </c>
      <c r="AT30" s="406">
        <v>0.2</v>
      </c>
      <c r="AU30" s="2132"/>
      <c r="AV30" s="2132"/>
      <c r="AW30" s="2132"/>
      <c r="AX30" s="2132"/>
      <c r="AY30" s="2132"/>
      <c r="AZ30" s="2132"/>
      <c r="BA30" s="741"/>
      <c r="BB30" s="407"/>
      <c r="BC30" s="407"/>
    </row>
    <row r="31" spans="1:55" ht="13.5" customHeight="1">
      <c r="A31" s="186"/>
      <c r="B31" s="186"/>
      <c r="C31" s="185"/>
      <c r="D31" s="185"/>
      <c r="E31" s="185"/>
      <c r="F31" s="183"/>
      <c r="H31" s="407"/>
      <c r="I31" s="407"/>
      <c r="J31" s="407"/>
      <c r="K31" s="407"/>
      <c r="L31" s="407"/>
      <c r="M31" s="407"/>
      <c r="N31" s="407"/>
      <c r="O31" s="407"/>
      <c r="P31" s="76"/>
      <c r="Q31" s="405" t="s">
        <v>464</v>
      </c>
      <c r="R31" s="406" t="s">
        <v>59</v>
      </c>
      <c r="S31" s="408" t="s">
        <v>59</v>
      </c>
      <c r="T31" s="408" t="s">
        <v>59</v>
      </c>
      <c r="U31" s="408" t="s">
        <v>59</v>
      </c>
      <c r="V31" s="408" t="s">
        <v>59</v>
      </c>
      <c r="W31" s="408" t="s">
        <v>59</v>
      </c>
      <c r="X31" s="408" t="s">
        <v>59</v>
      </c>
      <c r="Y31" s="406">
        <v>7.2</v>
      </c>
      <c r="Z31" s="406">
        <v>7.2</v>
      </c>
      <c r="AA31" s="405" t="s">
        <v>464</v>
      </c>
      <c r="AB31" s="406" t="s">
        <v>59</v>
      </c>
      <c r="AC31" s="408" t="s">
        <v>59</v>
      </c>
      <c r="AD31" s="408" t="s">
        <v>59</v>
      </c>
      <c r="AE31" s="408" t="s">
        <v>59</v>
      </c>
      <c r="AF31" s="408" t="s">
        <v>59</v>
      </c>
      <c r="AG31" s="408" t="s">
        <v>59</v>
      </c>
      <c r="AH31" s="408" t="s">
        <v>59</v>
      </c>
      <c r="AI31" s="406">
        <v>5.9</v>
      </c>
      <c r="AJ31" s="406">
        <v>5.9</v>
      </c>
      <c r="AK31" s="405" t="s">
        <v>464</v>
      </c>
      <c r="AL31" s="406" t="s">
        <v>59</v>
      </c>
      <c r="AM31" s="408" t="s">
        <v>59</v>
      </c>
      <c r="AN31" s="408" t="s">
        <v>59</v>
      </c>
      <c r="AO31" s="408" t="s">
        <v>59</v>
      </c>
      <c r="AP31" s="408" t="s">
        <v>59</v>
      </c>
      <c r="AQ31" s="408" t="s">
        <v>59</v>
      </c>
      <c r="AR31" s="408" t="s">
        <v>59</v>
      </c>
      <c r="AS31" s="406">
        <v>0.9</v>
      </c>
      <c r="AT31" s="406">
        <v>0.9</v>
      </c>
      <c r="AU31" s="2132"/>
      <c r="AV31" s="2132"/>
      <c r="AW31" s="2132"/>
      <c r="AX31" s="2132"/>
      <c r="AY31" s="2132"/>
      <c r="AZ31" s="2132"/>
      <c r="BA31" s="741"/>
      <c r="BB31" s="407"/>
      <c r="BC31" s="407"/>
    </row>
    <row r="32" spans="1:55" ht="17.25" customHeight="1">
      <c r="A32" s="75" t="s">
        <v>490</v>
      </c>
      <c r="B32" s="74"/>
      <c r="C32" s="74"/>
      <c r="D32" s="74"/>
      <c r="E32" s="74"/>
      <c r="F32" s="183"/>
      <c r="G32" s="75" t="s">
        <v>491</v>
      </c>
      <c r="H32" s="412"/>
      <c r="I32" s="565"/>
      <c r="J32" s="565"/>
      <c r="K32" s="565"/>
      <c r="L32" s="565"/>
      <c r="M32" s="565"/>
      <c r="N32" s="565"/>
      <c r="O32" s="565"/>
      <c r="P32" s="565"/>
      <c r="Q32" s="178" t="s">
        <v>474</v>
      </c>
      <c r="R32" s="236">
        <v>22.6</v>
      </c>
      <c r="S32" s="236">
        <v>1.7</v>
      </c>
      <c r="T32" s="236">
        <v>2.9</v>
      </c>
      <c r="U32" s="236">
        <v>2</v>
      </c>
      <c r="V32" s="236">
        <v>4.4000000000000004</v>
      </c>
      <c r="W32" s="236">
        <v>0.8</v>
      </c>
      <c r="X32" s="236" t="s">
        <v>59</v>
      </c>
      <c r="Y32" s="236">
        <v>7.2</v>
      </c>
      <c r="Z32" s="236">
        <v>41.6</v>
      </c>
      <c r="AA32" s="178" t="s">
        <v>474</v>
      </c>
      <c r="AB32" s="236">
        <v>46.3</v>
      </c>
      <c r="AC32" s="236">
        <v>2.2999999999999998</v>
      </c>
      <c r="AD32" s="236">
        <v>3.6</v>
      </c>
      <c r="AE32" s="236">
        <v>2.7</v>
      </c>
      <c r="AF32" s="236">
        <v>7.6</v>
      </c>
      <c r="AG32" s="236">
        <v>11.9</v>
      </c>
      <c r="AH32" s="236">
        <v>39.799999999999997</v>
      </c>
      <c r="AI32" s="236">
        <v>5.9</v>
      </c>
      <c r="AJ32" s="236">
        <v>120.1</v>
      </c>
      <c r="AK32" s="178" t="s">
        <v>474</v>
      </c>
      <c r="AL32" s="236">
        <v>1.2</v>
      </c>
      <c r="AM32" s="236">
        <v>0.3</v>
      </c>
      <c r="AN32" s="236">
        <v>0.6</v>
      </c>
      <c r="AO32" s="236">
        <v>0.1</v>
      </c>
      <c r="AP32" s="236">
        <v>0.1</v>
      </c>
      <c r="AQ32" s="236" t="s">
        <v>59</v>
      </c>
      <c r="AR32" s="236" t="s">
        <v>59</v>
      </c>
      <c r="AS32" s="236">
        <v>0.9</v>
      </c>
      <c r="AT32" s="236">
        <v>3.3</v>
      </c>
      <c r="AU32" s="741"/>
      <c r="AV32" s="741"/>
      <c r="AW32" s="741"/>
      <c r="AX32" s="741"/>
      <c r="AY32" s="741"/>
      <c r="AZ32" s="741"/>
      <c r="BA32" s="741"/>
      <c r="BB32" s="407"/>
      <c r="BC32" s="407"/>
    </row>
    <row r="33" spans="1:55" ht="20.25" customHeight="1" thickBot="1">
      <c r="A33" s="412"/>
      <c r="B33" s="412"/>
      <c r="C33" s="412"/>
      <c r="D33" s="412"/>
      <c r="E33" s="412"/>
      <c r="F33" s="412"/>
      <c r="G33" s="184" t="s">
        <v>1455</v>
      </c>
      <c r="H33" s="412"/>
      <c r="I33" s="565"/>
      <c r="J33" s="565"/>
      <c r="K33" s="565"/>
      <c r="L33" s="565"/>
      <c r="M33" s="565"/>
      <c r="N33" s="565"/>
      <c r="O33" s="565"/>
      <c r="P33" s="565"/>
      <c r="Q33" s="405" t="s">
        <v>472</v>
      </c>
      <c r="R33" s="406">
        <v>5.8</v>
      </c>
      <c r="S33" s="406">
        <v>1.4</v>
      </c>
      <c r="T33" s="406">
        <v>0.7</v>
      </c>
      <c r="U33" s="406" t="s">
        <v>59</v>
      </c>
      <c r="V33" s="406" t="s">
        <v>59</v>
      </c>
      <c r="W33" s="406" t="s">
        <v>59</v>
      </c>
      <c r="X33" s="408" t="s">
        <v>59</v>
      </c>
      <c r="Y33" s="406">
        <v>6.9</v>
      </c>
      <c r="Z33" s="406">
        <v>14.9</v>
      </c>
      <c r="AA33" s="405" t="s">
        <v>472</v>
      </c>
      <c r="AB33" s="406">
        <v>1.8</v>
      </c>
      <c r="AC33" s="406">
        <v>0.1</v>
      </c>
      <c r="AD33" s="406">
        <v>0.2</v>
      </c>
      <c r="AE33" s="406" t="s">
        <v>59</v>
      </c>
      <c r="AF33" s="406" t="s">
        <v>59</v>
      </c>
      <c r="AG33" s="406" t="s">
        <v>59</v>
      </c>
      <c r="AH33" s="408" t="s">
        <v>59</v>
      </c>
      <c r="AI33" s="406">
        <v>34</v>
      </c>
      <c r="AJ33" s="406">
        <v>36.200000000000003</v>
      </c>
      <c r="AK33" s="405" t="s">
        <v>472</v>
      </c>
      <c r="AL33" s="406">
        <v>0.1</v>
      </c>
      <c r="AM33" s="406" t="s">
        <v>59</v>
      </c>
      <c r="AN33" s="406" t="s">
        <v>59</v>
      </c>
      <c r="AO33" s="406" t="s">
        <v>59</v>
      </c>
      <c r="AP33" s="406" t="s">
        <v>59</v>
      </c>
      <c r="AQ33" s="406" t="s">
        <v>59</v>
      </c>
      <c r="AR33" s="408" t="s">
        <v>59</v>
      </c>
      <c r="AS33" s="406">
        <v>2.5</v>
      </c>
      <c r="AT33" s="406">
        <v>2.6</v>
      </c>
      <c r="AU33" s="407"/>
      <c r="AV33" s="407"/>
      <c r="AW33" s="407"/>
      <c r="AX33" s="407"/>
      <c r="AY33" s="407"/>
      <c r="AZ33" s="407"/>
      <c r="BA33" s="406"/>
      <c r="BB33" s="407"/>
      <c r="BC33" s="407"/>
    </row>
    <row r="34" spans="1:55" ht="15" thickBot="1">
      <c r="A34" s="754"/>
      <c r="B34" s="753" t="s">
        <v>1268</v>
      </c>
      <c r="C34" s="753" t="s">
        <v>1117</v>
      </c>
      <c r="D34" s="753" t="s">
        <v>1027</v>
      </c>
      <c r="E34" s="753" t="s">
        <v>940</v>
      </c>
      <c r="F34" s="753" t="s">
        <v>729</v>
      </c>
      <c r="G34" s="181"/>
      <c r="H34" s="752"/>
      <c r="I34" s="752"/>
      <c r="J34" s="752"/>
      <c r="K34" s="752"/>
      <c r="L34" s="752"/>
      <c r="M34" s="752"/>
      <c r="N34" s="752"/>
      <c r="O34" s="752"/>
      <c r="P34" s="752"/>
      <c r="Q34" s="405" t="s">
        <v>471</v>
      </c>
      <c r="R34" s="406">
        <v>4</v>
      </c>
      <c r="S34" s="406">
        <v>1</v>
      </c>
      <c r="T34" s="406" t="s">
        <v>59</v>
      </c>
      <c r="U34" s="406" t="s">
        <v>59</v>
      </c>
      <c r="V34" s="406" t="s">
        <v>59</v>
      </c>
      <c r="W34" s="406" t="s">
        <v>59</v>
      </c>
      <c r="X34" s="408" t="s">
        <v>59</v>
      </c>
      <c r="Y34" s="406" t="s">
        <v>59</v>
      </c>
      <c r="Z34" s="408">
        <v>5.0999999999999996</v>
      </c>
      <c r="AA34" s="405" t="s">
        <v>471</v>
      </c>
      <c r="AB34" s="406">
        <v>3.2</v>
      </c>
      <c r="AC34" s="406">
        <v>0.1</v>
      </c>
      <c r="AD34" s="406" t="s">
        <v>59</v>
      </c>
      <c r="AE34" s="406" t="s">
        <v>59</v>
      </c>
      <c r="AF34" s="406" t="s">
        <v>59</v>
      </c>
      <c r="AG34" s="406" t="s">
        <v>59</v>
      </c>
      <c r="AH34" s="408" t="s">
        <v>59</v>
      </c>
      <c r="AI34" s="406" t="s">
        <v>59</v>
      </c>
      <c r="AJ34" s="408">
        <v>3.4</v>
      </c>
      <c r="AK34" s="405" t="s">
        <v>471</v>
      </c>
      <c r="AL34" s="406">
        <v>0.2</v>
      </c>
      <c r="AM34" s="406">
        <v>0.3</v>
      </c>
      <c r="AN34" s="406">
        <v>0.1</v>
      </c>
      <c r="AO34" s="406" t="s">
        <v>59</v>
      </c>
      <c r="AP34" s="406" t="s">
        <v>59</v>
      </c>
      <c r="AQ34" s="406" t="s">
        <v>59</v>
      </c>
      <c r="AR34" s="408" t="s">
        <v>59</v>
      </c>
      <c r="AS34" s="406" t="s">
        <v>59</v>
      </c>
      <c r="AT34" s="408">
        <v>0.6</v>
      </c>
      <c r="AU34" s="407"/>
      <c r="AV34" s="407"/>
      <c r="AW34" s="407"/>
      <c r="AX34" s="407"/>
      <c r="AY34" s="407"/>
      <c r="AZ34" s="407"/>
      <c r="BA34" s="406"/>
      <c r="BB34" s="407"/>
      <c r="BC34" s="407"/>
    </row>
    <row r="35" spans="1:55" ht="21" thickBot="1">
      <c r="A35" s="749" t="s">
        <v>655</v>
      </c>
      <c r="B35" s="748">
        <v>102.81083101681068</v>
      </c>
      <c r="C35" s="748">
        <v>99.768274928599467</v>
      </c>
      <c r="D35" s="748">
        <v>99.180296470819869</v>
      </c>
      <c r="E35" s="748">
        <v>97.130539505015221</v>
      </c>
      <c r="F35" s="748">
        <v>100.54047618599949</v>
      </c>
      <c r="G35" s="751" t="s">
        <v>266</v>
      </c>
      <c r="H35" s="750" t="s">
        <v>487</v>
      </c>
      <c r="I35" s="750" t="s">
        <v>486</v>
      </c>
      <c r="J35" s="750" t="s">
        <v>485</v>
      </c>
      <c r="K35" s="750" t="s">
        <v>484</v>
      </c>
      <c r="L35" s="750" t="s">
        <v>483</v>
      </c>
      <c r="M35" s="750" t="s">
        <v>482</v>
      </c>
      <c r="N35" s="750" t="s">
        <v>481</v>
      </c>
      <c r="O35" s="750" t="s">
        <v>480</v>
      </c>
      <c r="P35" s="750" t="s">
        <v>265</v>
      </c>
      <c r="Q35" s="405" t="s">
        <v>1475</v>
      </c>
      <c r="R35" s="406">
        <v>3.6</v>
      </c>
      <c r="S35" s="406">
        <v>2.9</v>
      </c>
      <c r="T35" s="406">
        <v>3.6</v>
      </c>
      <c r="U35" s="406" t="s">
        <v>59</v>
      </c>
      <c r="V35" s="406" t="s">
        <v>59</v>
      </c>
      <c r="W35" s="406" t="s">
        <v>59</v>
      </c>
      <c r="X35" s="408" t="s">
        <v>59</v>
      </c>
      <c r="Y35" s="406" t="s">
        <v>59</v>
      </c>
      <c r="Z35" s="408">
        <v>10.199999999999999</v>
      </c>
      <c r="AA35" s="405" t="s">
        <v>1475</v>
      </c>
      <c r="AB35" s="406" t="s">
        <v>59</v>
      </c>
      <c r="AC35" s="406" t="s">
        <v>59</v>
      </c>
      <c r="AD35" s="406" t="s">
        <v>59</v>
      </c>
      <c r="AE35" s="406" t="s">
        <v>59</v>
      </c>
      <c r="AF35" s="406" t="s">
        <v>59</v>
      </c>
      <c r="AG35" s="406" t="s">
        <v>59</v>
      </c>
      <c r="AH35" s="408" t="s">
        <v>59</v>
      </c>
      <c r="AI35" s="406" t="s">
        <v>59</v>
      </c>
      <c r="AJ35" s="408" t="s">
        <v>59</v>
      </c>
      <c r="AK35" s="405" t="s">
        <v>1475</v>
      </c>
      <c r="AL35" s="406">
        <v>1.1000000000000001</v>
      </c>
      <c r="AM35" s="406">
        <v>1.7</v>
      </c>
      <c r="AN35" s="406">
        <v>1.3</v>
      </c>
      <c r="AO35" s="406" t="s">
        <v>59</v>
      </c>
      <c r="AP35" s="406" t="s">
        <v>59</v>
      </c>
      <c r="AQ35" s="406" t="s">
        <v>59</v>
      </c>
      <c r="AR35" s="408" t="s">
        <v>59</v>
      </c>
      <c r="AS35" s="406" t="s">
        <v>59</v>
      </c>
      <c r="AT35" s="408">
        <v>4.2</v>
      </c>
      <c r="BA35" s="406"/>
      <c r="BC35" s="407"/>
    </row>
    <row r="36" spans="1:55">
      <c r="A36" s="745" t="s">
        <v>654</v>
      </c>
      <c r="B36" s="411">
        <v>55.927517968110628</v>
      </c>
      <c r="C36" s="411">
        <v>55.039023284564138</v>
      </c>
      <c r="D36" s="411">
        <v>41.561269359142933</v>
      </c>
      <c r="E36" s="411">
        <v>41.864012777033473</v>
      </c>
      <c r="F36" s="411">
        <v>46.687241580226214</v>
      </c>
      <c r="G36" s="405" t="s">
        <v>479</v>
      </c>
      <c r="H36" s="406">
        <v>54.3</v>
      </c>
      <c r="I36" s="408"/>
      <c r="J36" s="408"/>
      <c r="K36" s="408"/>
      <c r="L36" s="408"/>
      <c r="M36" s="408"/>
      <c r="N36" s="408"/>
      <c r="O36" s="408"/>
      <c r="P36" s="408">
        <v>54.3</v>
      </c>
      <c r="Q36" s="405" t="s">
        <v>1474</v>
      </c>
      <c r="R36" s="406">
        <v>3.1</v>
      </c>
      <c r="S36" s="406">
        <v>1.9</v>
      </c>
      <c r="T36" s="406">
        <v>1.4</v>
      </c>
      <c r="U36" s="406" t="s">
        <v>59</v>
      </c>
      <c r="V36" s="406" t="s">
        <v>59</v>
      </c>
      <c r="W36" s="406" t="s">
        <v>59</v>
      </c>
      <c r="X36" s="408" t="s">
        <v>59</v>
      </c>
      <c r="Y36" s="406" t="s">
        <v>59</v>
      </c>
      <c r="Z36" s="408">
        <v>6.5</v>
      </c>
      <c r="AA36" s="405" t="s">
        <v>1474</v>
      </c>
      <c r="AB36" s="406" t="s">
        <v>59</v>
      </c>
      <c r="AC36" s="406" t="s">
        <v>59</v>
      </c>
      <c r="AD36" s="406" t="s">
        <v>59</v>
      </c>
      <c r="AE36" s="406" t="s">
        <v>59</v>
      </c>
      <c r="AF36" s="406" t="s">
        <v>59</v>
      </c>
      <c r="AG36" s="406" t="s">
        <v>59</v>
      </c>
      <c r="AH36" s="408" t="s">
        <v>59</v>
      </c>
      <c r="AI36" s="406" t="s">
        <v>59</v>
      </c>
      <c r="AJ36" s="408" t="s">
        <v>59</v>
      </c>
      <c r="AK36" s="405" t="s">
        <v>1474</v>
      </c>
      <c r="AL36" s="406">
        <v>1.7</v>
      </c>
      <c r="AM36" s="406">
        <v>1.2</v>
      </c>
      <c r="AN36" s="406">
        <v>2.4</v>
      </c>
      <c r="AO36" s="406" t="s">
        <v>59</v>
      </c>
      <c r="AP36" s="406" t="s">
        <v>59</v>
      </c>
      <c r="AQ36" s="406" t="s">
        <v>59</v>
      </c>
      <c r="AR36" s="408" t="s">
        <v>59</v>
      </c>
      <c r="AS36" s="406" t="s">
        <v>59</v>
      </c>
      <c r="AT36" s="408">
        <v>5.3</v>
      </c>
      <c r="BA36" s="406"/>
      <c r="BC36" s="407"/>
    </row>
    <row r="37" spans="1:55" ht="25.5" customHeight="1">
      <c r="A37" s="745" t="s">
        <v>653</v>
      </c>
      <c r="B37" s="411">
        <v>17.705917523249639</v>
      </c>
      <c r="C37" s="411">
        <v>17.429914659392814</v>
      </c>
      <c r="D37" s="411">
        <v>19.853487127041664</v>
      </c>
      <c r="E37" s="411">
        <v>22.089301599891453</v>
      </c>
      <c r="F37" s="411">
        <v>19.302086271647678</v>
      </c>
      <c r="G37" s="405" t="s">
        <v>478</v>
      </c>
      <c r="H37" s="406">
        <v>46.1</v>
      </c>
      <c r="I37" s="408">
        <v>13.5</v>
      </c>
      <c r="J37" s="408">
        <v>31.7</v>
      </c>
      <c r="K37" s="408">
        <v>26.2</v>
      </c>
      <c r="L37" s="408">
        <v>56.9</v>
      </c>
      <c r="M37" s="408">
        <v>44.1</v>
      </c>
      <c r="N37" s="408">
        <v>109.2</v>
      </c>
      <c r="O37" s="408"/>
      <c r="P37" s="408">
        <v>327.7</v>
      </c>
      <c r="Q37" s="405" t="s">
        <v>1473</v>
      </c>
      <c r="R37" s="406">
        <v>0.8</v>
      </c>
      <c r="S37" s="406">
        <v>0.7</v>
      </c>
      <c r="T37" s="406">
        <v>6.1</v>
      </c>
      <c r="U37" s="406">
        <v>1</v>
      </c>
      <c r="V37" s="406">
        <v>0.2</v>
      </c>
      <c r="W37" s="406" t="s">
        <v>59</v>
      </c>
      <c r="X37" s="408" t="s">
        <v>59</v>
      </c>
      <c r="Y37" s="406" t="s">
        <v>59</v>
      </c>
      <c r="Z37" s="408">
        <v>8.9</v>
      </c>
      <c r="AA37" s="405" t="s">
        <v>1473</v>
      </c>
      <c r="AB37" s="406" t="s">
        <v>59</v>
      </c>
      <c r="AC37" s="406" t="s">
        <v>59</v>
      </c>
      <c r="AD37" s="406" t="s">
        <v>59</v>
      </c>
      <c r="AE37" s="406" t="s">
        <v>59</v>
      </c>
      <c r="AF37" s="406" t="s">
        <v>59</v>
      </c>
      <c r="AG37" s="406" t="s">
        <v>59</v>
      </c>
      <c r="AH37" s="408" t="s">
        <v>59</v>
      </c>
      <c r="AI37" s="406" t="s">
        <v>59</v>
      </c>
      <c r="AJ37" s="408" t="s">
        <v>59</v>
      </c>
      <c r="AK37" s="405" t="s">
        <v>1473</v>
      </c>
      <c r="AL37" s="406" t="s">
        <v>59</v>
      </c>
      <c r="AM37" s="406" t="s">
        <v>59</v>
      </c>
      <c r="AN37" s="406">
        <v>0.2</v>
      </c>
      <c r="AO37" s="406" t="s">
        <v>59</v>
      </c>
      <c r="AP37" s="406" t="s">
        <v>59</v>
      </c>
      <c r="AQ37" s="406" t="s">
        <v>59</v>
      </c>
      <c r="AR37" s="408" t="s">
        <v>59</v>
      </c>
      <c r="AS37" s="406" t="s">
        <v>59</v>
      </c>
      <c r="AT37" s="408">
        <v>0.2</v>
      </c>
      <c r="BA37" s="406"/>
      <c r="BC37" s="407"/>
    </row>
    <row r="38" spans="1:55" ht="21" customHeight="1">
      <c r="A38" s="745" t="s">
        <v>652</v>
      </c>
      <c r="B38" s="411">
        <v>5.5057975057297686</v>
      </c>
      <c r="C38" s="411">
        <v>4.3911263412729822</v>
      </c>
      <c r="D38" s="411">
        <v>6.706559599401511</v>
      </c>
      <c r="E38" s="411">
        <v>5.6337298871454884</v>
      </c>
      <c r="F38" s="411">
        <v>6.6981124081517258</v>
      </c>
      <c r="G38" s="405" t="s">
        <v>475</v>
      </c>
      <c r="H38" s="406">
        <v>18.2</v>
      </c>
      <c r="I38" s="408">
        <v>4.3</v>
      </c>
      <c r="J38" s="408">
        <v>0.7</v>
      </c>
      <c r="K38" s="408">
        <v>0.2</v>
      </c>
      <c r="L38" s="408"/>
      <c r="M38" s="408"/>
      <c r="N38" s="408"/>
      <c r="O38" s="408"/>
      <c r="P38" s="408">
        <v>23.4</v>
      </c>
      <c r="Q38" s="405" t="s">
        <v>468</v>
      </c>
      <c r="R38" s="406" t="s">
        <v>59</v>
      </c>
      <c r="S38" s="406" t="s">
        <v>59</v>
      </c>
      <c r="T38" s="406" t="s">
        <v>59</v>
      </c>
      <c r="U38" s="406" t="s">
        <v>59</v>
      </c>
      <c r="V38" s="406" t="s">
        <v>59</v>
      </c>
      <c r="W38" s="406" t="s">
        <v>59</v>
      </c>
      <c r="X38" s="408" t="s">
        <v>59</v>
      </c>
      <c r="Y38" s="406" t="s">
        <v>59</v>
      </c>
      <c r="Z38" s="408" t="s">
        <v>59</v>
      </c>
      <c r="AA38" s="405" t="s">
        <v>468</v>
      </c>
      <c r="AB38" s="406">
        <v>0.1</v>
      </c>
      <c r="AC38" s="406" t="s">
        <v>59</v>
      </c>
      <c r="AD38" s="406">
        <v>4.5</v>
      </c>
      <c r="AE38" s="406">
        <v>5.5</v>
      </c>
      <c r="AF38" s="406">
        <v>17.899999999999999</v>
      </c>
      <c r="AG38" s="406">
        <v>0.3</v>
      </c>
      <c r="AH38" s="408">
        <v>23.7</v>
      </c>
      <c r="AI38" s="406" t="s">
        <v>59</v>
      </c>
      <c r="AJ38" s="408">
        <v>51.9</v>
      </c>
      <c r="AK38" s="405" t="s">
        <v>468</v>
      </c>
      <c r="AL38" s="406" t="s">
        <v>59</v>
      </c>
      <c r="AM38" s="406" t="s">
        <v>59</v>
      </c>
      <c r="AN38" s="406">
        <v>0.1</v>
      </c>
      <c r="AO38" s="406" t="s">
        <v>59</v>
      </c>
      <c r="AP38" s="406">
        <v>0.3</v>
      </c>
      <c r="AQ38" s="406" t="s">
        <v>59</v>
      </c>
      <c r="AR38" s="408" t="s">
        <v>59</v>
      </c>
      <c r="AS38" s="406" t="s">
        <v>59</v>
      </c>
      <c r="AT38" s="408">
        <v>0.5</v>
      </c>
      <c r="BA38" s="408"/>
      <c r="BC38" s="407"/>
    </row>
    <row r="39" spans="1:55" ht="15" customHeight="1">
      <c r="A39" s="745" t="s">
        <v>650</v>
      </c>
      <c r="B39" s="411">
        <v>23.671598019720641</v>
      </c>
      <c r="C39" s="411">
        <v>22.908210643369539</v>
      </c>
      <c r="D39" s="411">
        <v>31.058980385233749</v>
      </c>
      <c r="E39" s="411">
        <v>27.543495240944807</v>
      </c>
      <c r="F39" s="411">
        <v>27.853035925973895</v>
      </c>
      <c r="G39" s="405" t="s">
        <v>477</v>
      </c>
      <c r="H39" s="406">
        <v>7</v>
      </c>
      <c r="I39" s="408">
        <v>0.3</v>
      </c>
      <c r="J39" s="408">
        <v>0.5</v>
      </c>
      <c r="K39" s="408">
        <v>0.3</v>
      </c>
      <c r="L39" s="408">
        <v>0.5</v>
      </c>
      <c r="M39" s="408">
        <v>0.1</v>
      </c>
      <c r="N39" s="408"/>
      <c r="O39" s="408"/>
      <c r="P39" s="408">
        <v>8.6999999999999993</v>
      </c>
      <c r="Q39" s="405" t="s">
        <v>467</v>
      </c>
      <c r="R39" s="406" t="s">
        <v>59</v>
      </c>
      <c r="S39" s="406">
        <v>1.1000000000000001</v>
      </c>
      <c r="T39" s="406">
        <v>2.4</v>
      </c>
      <c r="U39" s="406" t="s">
        <v>59</v>
      </c>
      <c r="V39" s="406">
        <v>2</v>
      </c>
      <c r="W39" s="406">
        <v>0.1</v>
      </c>
      <c r="X39" s="406" t="s">
        <v>59</v>
      </c>
      <c r="Y39" s="408" t="s">
        <v>59</v>
      </c>
      <c r="Z39" s="408">
        <v>5.7</v>
      </c>
      <c r="AA39" s="405" t="s">
        <v>467</v>
      </c>
      <c r="AB39" s="406" t="s">
        <v>59</v>
      </c>
      <c r="AC39" s="406" t="s">
        <v>59</v>
      </c>
      <c r="AD39" s="406" t="s">
        <v>59</v>
      </c>
      <c r="AE39" s="406" t="s">
        <v>59</v>
      </c>
      <c r="AF39" s="406" t="s">
        <v>59</v>
      </c>
      <c r="AG39" s="406" t="s">
        <v>59</v>
      </c>
      <c r="AH39" s="406" t="s">
        <v>59</v>
      </c>
      <c r="AI39" s="408" t="s">
        <v>59</v>
      </c>
      <c r="AJ39" s="408" t="s">
        <v>59</v>
      </c>
      <c r="AK39" s="405" t="s">
        <v>467</v>
      </c>
      <c r="AL39" s="406" t="s">
        <v>59</v>
      </c>
      <c r="AM39" s="406" t="s">
        <v>59</v>
      </c>
      <c r="AN39" s="406">
        <v>0.7</v>
      </c>
      <c r="AO39" s="406">
        <v>0.6</v>
      </c>
      <c r="AP39" s="406">
        <v>0.9</v>
      </c>
      <c r="AQ39" s="406">
        <v>0.7</v>
      </c>
      <c r="AR39" s="406" t="s">
        <v>59</v>
      </c>
      <c r="AS39" s="408" t="s">
        <v>59</v>
      </c>
      <c r="AT39" s="408">
        <v>2.9</v>
      </c>
      <c r="BA39" s="414"/>
      <c r="BC39" s="407"/>
    </row>
    <row r="40" spans="1:55" ht="13.5" customHeight="1">
      <c r="A40" s="749" t="s">
        <v>651</v>
      </c>
      <c r="B40" s="748">
        <v>2.338397079158069</v>
      </c>
      <c r="C40" s="748">
        <v>1.3731661855079553</v>
      </c>
      <c r="D40" s="748">
        <v>2.7346815794506911</v>
      </c>
      <c r="E40" s="748">
        <v>2.8927137440759818</v>
      </c>
      <c r="F40" s="748">
        <v>3.7999180736141458</v>
      </c>
      <c r="G40" s="405" t="s">
        <v>475</v>
      </c>
      <c r="H40" s="406">
        <v>5.5</v>
      </c>
      <c r="I40" s="408">
        <v>0.2</v>
      </c>
      <c r="J40" s="408"/>
      <c r="K40" s="408"/>
      <c r="L40" s="408"/>
      <c r="M40" s="408"/>
      <c r="N40" s="408"/>
      <c r="O40" s="408"/>
      <c r="P40" s="408">
        <v>5.8</v>
      </c>
      <c r="Q40" s="405" t="s">
        <v>466</v>
      </c>
      <c r="R40" s="406" t="s">
        <v>59</v>
      </c>
      <c r="S40" s="406" t="s">
        <v>59</v>
      </c>
      <c r="T40" s="406">
        <v>1.1000000000000001</v>
      </c>
      <c r="U40" s="406" t="s">
        <v>59</v>
      </c>
      <c r="V40" s="406">
        <v>0.9</v>
      </c>
      <c r="W40" s="406" t="s">
        <v>59</v>
      </c>
      <c r="X40" s="406">
        <v>0.5</v>
      </c>
      <c r="Y40" s="408">
        <v>2</v>
      </c>
      <c r="Z40" s="408">
        <v>4.5</v>
      </c>
      <c r="AA40" s="405" t="s">
        <v>466</v>
      </c>
      <c r="AB40" s="406" t="s">
        <v>59</v>
      </c>
      <c r="AC40" s="406" t="s">
        <v>59</v>
      </c>
      <c r="AD40" s="406" t="s">
        <v>59</v>
      </c>
      <c r="AE40" s="406" t="s">
        <v>59</v>
      </c>
      <c r="AF40" s="406" t="s">
        <v>59</v>
      </c>
      <c r="AG40" s="406" t="s">
        <v>59</v>
      </c>
      <c r="AH40" s="406" t="s">
        <v>59</v>
      </c>
      <c r="AI40" s="408" t="s">
        <v>59</v>
      </c>
      <c r="AJ40" s="408" t="s">
        <v>59</v>
      </c>
      <c r="AK40" s="405" t="s">
        <v>466</v>
      </c>
      <c r="AL40" s="406" t="s">
        <v>59</v>
      </c>
      <c r="AM40" s="406" t="s">
        <v>59</v>
      </c>
      <c r="AN40" s="406" t="s">
        <v>59</v>
      </c>
      <c r="AO40" s="406" t="s">
        <v>59</v>
      </c>
      <c r="AP40" s="406" t="s">
        <v>59</v>
      </c>
      <c r="AQ40" s="406">
        <v>0.1</v>
      </c>
      <c r="AR40" s="406">
        <v>0.3</v>
      </c>
      <c r="AS40" s="408" t="s">
        <v>59</v>
      </c>
      <c r="AT40" s="408">
        <v>0.5</v>
      </c>
      <c r="BA40" s="408"/>
      <c r="BC40" s="407"/>
    </row>
    <row r="41" spans="1:55">
      <c r="A41" s="745" t="s">
        <v>650</v>
      </c>
      <c r="B41" s="411">
        <v>2.2827066339841191</v>
      </c>
      <c r="C41" s="411">
        <v>1.3639061455418033</v>
      </c>
      <c r="D41" s="411">
        <v>2.7294772259362463</v>
      </c>
      <c r="E41" s="411">
        <v>2.8902631255084024</v>
      </c>
      <c r="F41" s="411">
        <v>3.7999180736141458</v>
      </c>
      <c r="G41" s="405" t="s">
        <v>476</v>
      </c>
      <c r="H41" s="406">
        <v>71.8</v>
      </c>
      <c r="I41" s="408"/>
      <c r="J41" s="408"/>
      <c r="K41" s="408"/>
      <c r="L41" s="408"/>
      <c r="M41" s="408"/>
      <c r="N41" s="408"/>
      <c r="O41" s="408">
        <v>7.1</v>
      </c>
      <c r="P41" s="408">
        <v>79</v>
      </c>
      <c r="Q41" s="405" t="s">
        <v>464</v>
      </c>
      <c r="R41" s="406" t="s">
        <v>59</v>
      </c>
      <c r="S41" s="406" t="s">
        <v>59</v>
      </c>
      <c r="T41" s="406" t="s">
        <v>59</v>
      </c>
      <c r="U41" s="406" t="s">
        <v>59</v>
      </c>
      <c r="V41" s="406" t="s">
        <v>59</v>
      </c>
      <c r="W41" s="406" t="s">
        <v>59</v>
      </c>
      <c r="X41" s="406" t="s">
        <v>59</v>
      </c>
      <c r="Y41" s="408">
        <v>9.6</v>
      </c>
      <c r="Z41" s="408">
        <v>9.6</v>
      </c>
      <c r="AA41" s="405" t="s">
        <v>464</v>
      </c>
      <c r="AB41" s="406" t="s">
        <v>59</v>
      </c>
      <c r="AC41" s="406" t="s">
        <v>59</v>
      </c>
      <c r="AD41" s="406" t="s">
        <v>59</v>
      </c>
      <c r="AE41" s="406" t="s">
        <v>59</v>
      </c>
      <c r="AF41" s="406" t="s">
        <v>59</v>
      </c>
      <c r="AG41" s="406" t="s">
        <v>59</v>
      </c>
      <c r="AH41" s="406" t="s">
        <v>59</v>
      </c>
      <c r="AI41" s="408">
        <v>6</v>
      </c>
      <c r="AJ41" s="408">
        <v>6</v>
      </c>
      <c r="AK41" s="405" t="s">
        <v>464</v>
      </c>
      <c r="AL41" s="406" t="s">
        <v>59</v>
      </c>
      <c r="AM41" s="406" t="s">
        <v>59</v>
      </c>
      <c r="AN41" s="406" t="s">
        <v>59</v>
      </c>
      <c r="AO41" s="406" t="s">
        <v>59</v>
      </c>
      <c r="AP41" s="406" t="s">
        <v>59</v>
      </c>
      <c r="AQ41" s="406" t="s">
        <v>59</v>
      </c>
      <c r="AR41" s="406" t="s">
        <v>59</v>
      </c>
      <c r="AS41" s="408">
        <v>0.6</v>
      </c>
      <c r="AT41" s="408">
        <v>0.6</v>
      </c>
      <c r="BA41" s="408"/>
      <c r="BC41" s="407"/>
    </row>
    <row r="42" spans="1:55" ht="15" customHeight="1" thickBot="1">
      <c r="A42" s="745" t="s">
        <v>649</v>
      </c>
      <c r="B42" s="411">
        <v>5.5690445173950005E-2</v>
      </c>
      <c r="C42" s="411">
        <v>9.2600399661519998E-3</v>
      </c>
      <c r="D42" s="411">
        <v>5.2043535144447603E-3</v>
      </c>
      <c r="E42" s="411">
        <v>2.4506185675790999E-3</v>
      </c>
      <c r="F42" s="411">
        <v>0</v>
      </c>
      <c r="G42" s="405" t="s">
        <v>464</v>
      </c>
      <c r="H42" s="406"/>
      <c r="I42" s="408"/>
      <c r="J42" s="408"/>
      <c r="K42" s="408"/>
      <c r="L42" s="408"/>
      <c r="M42" s="408"/>
      <c r="N42" s="408"/>
      <c r="O42" s="408">
        <v>47</v>
      </c>
      <c r="P42" s="408">
        <v>47</v>
      </c>
      <c r="Q42" s="747" t="s">
        <v>69</v>
      </c>
      <c r="R42" s="403" t="s">
        <v>59</v>
      </c>
      <c r="S42" s="403" t="s">
        <v>59</v>
      </c>
      <c r="T42" s="403" t="s">
        <v>59</v>
      </c>
      <c r="U42" s="403" t="s">
        <v>59</v>
      </c>
      <c r="V42" s="403" t="s">
        <v>59</v>
      </c>
      <c r="W42" s="403" t="s">
        <v>59</v>
      </c>
      <c r="X42" s="403" t="s">
        <v>59</v>
      </c>
      <c r="Y42" s="403">
        <v>0.1</v>
      </c>
      <c r="Z42" s="403">
        <v>0.1</v>
      </c>
      <c r="AA42" s="747" t="s">
        <v>69</v>
      </c>
      <c r="AB42" s="403" t="s">
        <v>59</v>
      </c>
      <c r="AC42" s="403" t="s">
        <v>59</v>
      </c>
      <c r="AD42" s="403" t="s">
        <v>59</v>
      </c>
      <c r="AE42" s="403" t="s">
        <v>59</v>
      </c>
      <c r="AF42" s="403" t="s">
        <v>59</v>
      </c>
      <c r="AG42" s="403" t="s">
        <v>59</v>
      </c>
      <c r="AH42" s="403" t="s">
        <v>59</v>
      </c>
      <c r="AI42" s="403">
        <v>4.5</v>
      </c>
      <c r="AJ42" s="403">
        <v>4.5</v>
      </c>
      <c r="AK42" s="747" t="s">
        <v>69</v>
      </c>
      <c r="AL42" s="403" t="s">
        <v>59</v>
      </c>
      <c r="AM42" s="403" t="s">
        <v>59</v>
      </c>
      <c r="AN42" s="403" t="s">
        <v>59</v>
      </c>
      <c r="AO42" s="403" t="s">
        <v>59</v>
      </c>
      <c r="AP42" s="403" t="s">
        <v>59</v>
      </c>
      <c r="AQ42" s="403" t="s">
        <v>59</v>
      </c>
      <c r="AR42" s="403" t="s">
        <v>59</v>
      </c>
      <c r="AS42" s="403">
        <v>0.3</v>
      </c>
      <c r="AT42" s="403">
        <v>0.3</v>
      </c>
      <c r="BC42" s="407"/>
    </row>
    <row r="43" spans="1:55" ht="15" thickBot="1">
      <c r="A43" s="334" t="s">
        <v>496</v>
      </c>
      <c r="B43" s="179">
        <v>105.14922809596875</v>
      </c>
      <c r="C43" s="179">
        <v>101.14144111410745</v>
      </c>
      <c r="D43" s="179">
        <v>101.91497805027055</v>
      </c>
      <c r="E43" s="333">
        <v>100.02325324909121</v>
      </c>
      <c r="F43" s="333">
        <v>104.34039425961365</v>
      </c>
      <c r="G43" s="404" t="s">
        <v>489</v>
      </c>
      <c r="H43" s="403"/>
      <c r="I43" s="403"/>
      <c r="J43" s="403"/>
      <c r="K43" s="403"/>
      <c r="L43" s="403"/>
      <c r="M43" s="403"/>
      <c r="N43" s="403"/>
      <c r="O43" s="403">
        <v>70.599999999999994</v>
      </c>
      <c r="P43" s="403">
        <v>70.599999999999994</v>
      </c>
      <c r="Q43" s="178" t="s">
        <v>463</v>
      </c>
      <c r="R43" s="236">
        <v>17.3</v>
      </c>
      <c r="S43" s="236">
        <v>9.1999999999999993</v>
      </c>
      <c r="T43" s="236">
        <v>15.4</v>
      </c>
      <c r="U43" s="236">
        <v>1.1000000000000001</v>
      </c>
      <c r="V43" s="236">
        <v>3.2</v>
      </c>
      <c r="W43" s="236">
        <v>0.1</v>
      </c>
      <c r="X43" s="236">
        <v>0.5</v>
      </c>
      <c r="Y43" s="236">
        <v>18.600000000000001</v>
      </c>
      <c r="Z43" s="236">
        <v>65.3</v>
      </c>
      <c r="AA43" s="178" t="s">
        <v>463</v>
      </c>
      <c r="AB43" s="236">
        <v>5.0999999999999996</v>
      </c>
      <c r="AC43" s="236">
        <v>0.3</v>
      </c>
      <c r="AD43" s="236">
        <v>4.8</v>
      </c>
      <c r="AE43" s="236">
        <v>5.5</v>
      </c>
      <c r="AF43" s="236">
        <v>17.899999999999999</v>
      </c>
      <c r="AG43" s="236">
        <v>0.3</v>
      </c>
      <c r="AH43" s="236">
        <v>23.7</v>
      </c>
      <c r="AI43" s="236">
        <v>44.4</v>
      </c>
      <c r="AJ43" s="236">
        <v>102</v>
      </c>
      <c r="AK43" s="178" t="s">
        <v>463</v>
      </c>
      <c r="AL43" s="236">
        <v>3.2</v>
      </c>
      <c r="AM43" s="236">
        <v>3.3</v>
      </c>
      <c r="AN43" s="236">
        <v>4.9000000000000004</v>
      </c>
      <c r="AO43" s="236">
        <v>0.6</v>
      </c>
      <c r="AP43" s="236">
        <v>1.2</v>
      </c>
      <c r="AQ43" s="236">
        <v>0.8</v>
      </c>
      <c r="AR43" s="236">
        <v>0.3</v>
      </c>
      <c r="AS43" s="236">
        <v>3.3</v>
      </c>
      <c r="AT43" s="236">
        <v>17.600000000000001</v>
      </c>
      <c r="BC43" s="407"/>
    </row>
    <row r="44" spans="1:55">
      <c r="A44" s="1624"/>
      <c r="B44" s="1634"/>
      <c r="C44" s="1634"/>
      <c r="D44" s="1634"/>
      <c r="E44" s="1634"/>
      <c r="F44" s="1634"/>
      <c r="G44" s="178" t="s">
        <v>474</v>
      </c>
      <c r="H44" s="236">
        <v>179.3</v>
      </c>
      <c r="I44" s="236">
        <v>13.8</v>
      </c>
      <c r="J44" s="236">
        <v>32.1</v>
      </c>
      <c r="K44" s="236">
        <v>26.5</v>
      </c>
      <c r="L44" s="236">
        <v>57.4</v>
      </c>
      <c r="M44" s="236">
        <v>44.1</v>
      </c>
      <c r="N44" s="236">
        <v>109.2</v>
      </c>
      <c r="O44" s="236">
        <v>124.8</v>
      </c>
      <c r="P44" s="236">
        <v>587.29999999999995</v>
      </c>
      <c r="Q44" s="405" t="s">
        <v>462</v>
      </c>
      <c r="R44" s="406">
        <v>7.3</v>
      </c>
      <c r="S44" s="406">
        <v>8.8000000000000007</v>
      </c>
      <c r="T44" s="406">
        <v>0.7</v>
      </c>
      <c r="U44" s="406">
        <v>-3.3</v>
      </c>
      <c r="V44" s="406">
        <v>-4.3</v>
      </c>
      <c r="W44" s="406">
        <v>-0.3</v>
      </c>
      <c r="X44" s="408">
        <v>0.3</v>
      </c>
      <c r="Y44" s="406" t="s">
        <v>59</v>
      </c>
      <c r="Z44" s="408">
        <v>9.3000000000000007</v>
      </c>
      <c r="AA44" s="405" t="s">
        <v>462</v>
      </c>
      <c r="AB44" s="406">
        <v>-0.6</v>
      </c>
      <c r="AC44" s="406">
        <v>-6.1</v>
      </c>
      <c r="AD44" s="406">
        <v>-5.3</v>
      </c>
      <c r="AE44" s="406">
        <v>1.1000000000000001</v>
      </c>
      <c r="AF44" s="406">
        <v>-1</v>
      </c>
      <c r="AG44" s="406">
        <v>-0.1</v>
      </c>
      <c r="AH44" s="408">
        <v>0.8</v>
      </c>
      <c r="AI44" s="406" t="s">
        <v>59</v>
      </c>
      <c r="AJ44" s="408">
        <v>-11.3</v>
      </c>
      <c r="AK44" s="405" t="s">
        <v>462</v>
      </c>
      <c r="AL44" s="406">
        <v>2</v>
      </c>
      <c r="AM44" s="406">
        <v>5.4</v>
      </c>
      <c r="AN44" s="406">
        <v>4.3</v>
      </c>
      <c r="AO44" s="406">
        <v>0.5</v>
      </c>
      <c r="AP44" s="406">
        <v>-1.6</v>
      </c>
      <c r="AQ44" s="406" t="s">
        <v>59</v>
      </c>
      <c r="AR44" s="408">
        <v>-0.2</v>
      </c>
      <c r="AS44" s="406" t="s">
        <v>59</v>
      </c>
      <c r="AT44" s="408">
        <v>10.4</v>
      </c>
      <c r="BC44" s="407"/>
    </row>
    <row r="45" spans="1:55" ht="15" customHeight="1">
      <c r="A45" s="745" t="s">
        <v>648</v>
      </c>
      <c r="B45" s="411">
        <v>0.90687809785999984</v>
      </c>
      <c r="C45" s="411">
        <v>1.7712567912700004</v>
      </c>
      <c r="D45" s="411">
        <v>0.92098873682000015</v>
      </c>
      <c r="E45" s="411">
        <v>0.59630023196999993</v>
      </c>
      <c r="F45" s="411">
        <v>0.78459263792999989</v>
      </c>
      <c r="H45" s="415"/>
      <c r="I45" s="415"/>
      <c r="J45" s="415"/>
      <c r="K45" s="415"/>
      <c r="L45" s="415"/>
      <c r="M45" s="415"/>
      <c r="N45" s="415"/>
      <c r="O45" s="415"/>
      <c r="P45" s="415"/>
      <c r="Q45" s="405"/>
      <c r="R45" s="406"/>
      <c r="S45" s="406"/>
      <c r="T45" s="406"/>
      <c r="U45" s="406"/>
      <c r="V45" s="406"/>
      <c r="W45" s="406"/>
      <c r="X45" s="237"/>
      <c r="Y45" s="237"/>
      <c r="Z45" s="237"/>
      <c r="AA45" s="405"/>
      <c r="AB45" s="406"/>
      <c r="AC45" s="408"/>
      <c r="AD45" s="408"/>
      <c r="AE45" s="408"/>
      <c r="AF45" s="408"/>
      <c r="AG45" s="408"/>
      <c r="AH45" s="408"/>
      <c r="AI45" s="406"/>
      <c r="AJ45" s="406"/>
      <c r="BC45" s="407"/>
    </row>
    <row r="46" spans="1:55">
      <c r="A46" s="745" t="s">
        <v>647</v>
      </c>
      <c r="B46" s="411">
        <v>0.77490866120000002</v>
      </c>
      <c r="C46" s="411">
        <v>2.0498433956500004</v>
      </c>
      <c r="D46" s="411">
        <v>0.82457294285000005</v>
      </c>
      <c r="E46" s="411">
        <v>2.1378107235899999</v>
      </c>
      <c r="F46" s="411">
        <v>0.89699428454999997</v>
      </c>
      <c r="G46" s="405" t="s">
        <v>472</v>
      </c>
      <c r="H46" s="406">
        <v>12.1</v>
      </c>
      <c r="I46" s="406">
        <v>5.2</v>
      </c>
      <c r="J46" s="406">
        <v>4</v>
      </c>
      <c r="K46" s="406">
        <v>0.1</v>
      </c>
      <c r="L46" s="406"/>
      <c r="M46" s="406"/>
      <c r="N46" s="408"/>
      <c r="O46" s="406">
        <v>167</v>
      </c>
      <c r="P46" s="406">
        <v>188.5</v>
      </c>
      <c r="Q46" s="405"/>
      <c r="R46" s="406"/>
      <c r="S46" s="237"/>
      <c r="T46" s="237"/>
      <c r="U46" s="237"/>
      <c r="V46" s="237"/>
      <c r="W46" s="237"/>
      <c r="X46" s="237"/>
      <c r="Y46" s="406"/>
      <c r="Z46" s="406"/>
      <c r="AA46" s="405"/>
      <c r="AB46" s="405"/>
      <c r="AC46" s="405"/>
      <c r="AD46" s="405"/>
      <c r="AE46" s="405"/>
      <c r="AF46" s="405"/>
      <c r="AG46" s="405"/>
      <c r="AH46" s="405"/>
      <c r="AI46" s="405"/>
      <c r="AJ46" s="405"/>
      <c r="AQ46" s="746"/>
      <c r="AR46" s="746"/>
      <c r="AS46" s="746"/>
      <c r="AT46" s="746"/>
      <c r="BA46" s="746"/>
      <c r="BC46" s="407"/>
    </row>
    <row r="47" spans="1:55" ht="15" customHeight="1">
      <c r="A47" s="745" t="s">
        <v>646</v>
      </c>
      <c r="B47" s="411">
        <v>3.3427340769099994</v>
      </c>
      <c r="C47" s="411">
        <v>3.9927848714899983</v>
      </c>
      <c r="D47" s="411">
        <v>3.0488239557299996</v>
      </c>
      <c r="E47" s="411">
        <v>2.1809739071200007</v>
      </c>
      <c r="F47" s="411">
        <v>2.6202002065099999</v>
      </c>
      <c r="G47" s="405" t="s">
        <v>475</v>
      </c>
      <c r="H47" s="406">
        <v>4.8</v>
      </c>
      <c r="I47" s="406">
        <v>2.8</v>
      </c>
      <c r="J47" s="406">
        <v>0.2</v>
      </c>
      <c r="K47" s="408"/>
      <c r="L47" s="408"/>
      <c r="M47" s="408"/>
      <c r="N47" s="408"/>
      <c r="O47" s="408"/>
      <c r="P47" s="408">
        <v>7.8</v>
      </c>
      <c r="Q47" s="405"/>
      <c r="R47" s="405"/>
      <c r="S47" s="405"/>
      <c r="T47" s="405"/>
      <c r="U47" s="405"/>
      <c r="V47" s="405"/>
      <c r="W47" s="405"/>
      <c r="X47" s="405"/>
      <c r="Y47" s="405"/>
      <c r="Z47" s="405"/>
      <c r="AA47" s="405"/>
      <c r="AB47" s="405"/>
      <c r="AC47" s="405"/>
      <c r="AD47" s="405"/>
      <c r="AE47" s="405"/>
      <c r="AF47" s="405"/>
      <c r="AG47" s="405"/>
      <c r="AH47" s="405"/>
      <c r="AI47" s="405"/>
      <c r="AJ47" s="405"/>
      <c r="BC47" s="407"/>
    </row>
    <row r="48" spans="1:55" ht="15" customHeight="1" thickBot="1">
      <c r="A48" s="180"/>
      <c r="B48" s="1633"/>
      <c r="C48" s="1633"/>
      <c r="D48" s="1633"/>
      <c r="E48" s="1633"/>
      <c r="F48" s="1633"/>
      <c r="G48" s="405" t="s">
        <v>471</v>
      </c>
      <c r="H48" s="406">
        <v>23.5</v>
      </c>
      <c r="I48" s="406">
        <v>8.9</v>
      </c>
      <c r="J48" s="406">
        <v>1.4</v>
      </c>
      <c r="K48" s="406">
        <v>5.2</v>
      </c>
      <c r="L48" s="406">
        <v>7.3</v>
      </c>
      <c r="M48" s="406"/>
      <c r="N48" s="408"/>
      <c r="O48" s="408"/>
      <c r="P48" s="408">
        <v>46.2</v>
      </c>
      <c r="Q48" s="405"/>
      <c r="R48" s="405"/>
      <c r="S48" s="405"/>
      <c r="T48" s="405"/>
      <c r="U48" s="405"/>
      <c r="V48" s="405"/>
      <c r="W48" s="405"/>
      <c r="X48" s="405"/>
      <c r="Y48" s="405"/>
      <c r="Z48" s="405"/>
      <c r="AA48" s="405"/>
      <c r="AB48" s="405"/>
      <c r="AC48" s="405"/>
      <c r="AD48" s="405"/>
      <c r="AE48" s="405"/>
      <c r="AF48" s="405"/>
      <c r="AG48" s="405"/>
      <c r="AH48" s="405"/>
      <c r="AI48" s="405"/>
      <c r="AJ48" s="405"/>
      <c r="BC48" s="407"/>
    </row>
    <row r="49" spans="1:55">
      <c r="A49" s="744" t="s">
        <v>645</v>
      </c>
      <c r="B49" s="179">
        <v>110.17374893193876</v>
      </c>
      <c r="C49" s="179">
        <v>108.95532617251743</v>
      </c>
      <c r="D49" s="179">
        <v>106.70936368567057</v>
      </c>
      <c r="E49" s="179">
        <v>104.9383381117712</v>
      </c>
      <c r="F49" s="179">
        <v>108.64218138860363</v>
      </c>
      <c r="G49" s="405" t="s">
        <v>475</v>
      </c>
      <c r="H49" s="406">
        <v>12</v>
      </c>
      <c r="I49" s="406">
        <v>5.6</v>
      </c>
      <c r="J49" s="406">
        <v>1.1000000000000001</v>
      </c>
      <c r="K49" s="408"/>
      <c r="L49" s="408"/>
      <c r="M49" s="408"/>
      <c r="N49" s="408"/>
      <c r="O49" s="408"/>
      <c r="P49" s="408">
        <v>18.8</v>
      </c>
      <c r="Q49" s="405"/>
      <c r="R49" s="405"/>
      <c r="S49" s="405"/>
      <c r="T49" s="405"/>
      <c r="U49" s="405"/>
      <c r="V49" s="405"/>
      <c r="W49" s="405"/>
      <c r="X49" s="405"/>
      <c r="Y49" s="405"/>
      <c r="Z49" s="405"/>
      <c r="AA49" s="405"/>
      <c r="AB49" s="405"/>
      <c r="AC49" s="405"/>
      <c r="AD49" s="405"/>
      <c r="AE49" s="405"/>
      <c r="AF49" s="405"/>
      <c r="AG49" s="405"/>
      <c r="AH49" s="405"/>
      <c r="AI49" s="405"/>
      <c r="AJ49" s="405"/>
      <c r="BC49" s="77"/>
    </row>
    <row r="50" spans="1:55">
      <c r="A50" s="402"/>
      <c r="B50" s="410"/>
      <c r="C50" s="402"/>
      <c r="D50" s="402"/>
      <c r="E50" s="402"/>
      <c r="F50" s="412"/>
      <c r="G50" s="405" t="s">
        <v>473</v>
      </c>
      <c r="H50" s="406">
        <v>12.4</v>
      </c>
      <c r="I50" s="406">
        <v>12.200000000000001</v>
      </c>
      <c r="J50" s="406">
        <v>40.1</v>
      </c>
      <c r="K50" s="406">
        <v>24.099999999999998</v>
      </c>
      <c r="L50" s="406">
        <v>54.8</v>
      </c>
      <c r="M50" s="406">
        <v>13.4</v>
      </c>
      <c r="N50" s="406">
        <v>25.099999999999998</v>
      </c>
      <c r="O50" s="406"/>
      <c r="P50" s="406">
        <v>182.1</v>
      </c>
      <c r="Q50" s="405"/>
      <c r="R50" s="405"/>
      <c r="S50" s="405"/>
      <c r="T50" s="405"/>
      <c r="U50" s="405"/>
      <c r="V50" s="405"/>
      <c r="W50" s="405"/>
      <c r="X50" s="405"/>
      <c r="Y50" s="405"/>
      <c r="Z50" s="405"/>
      <c r="AA50" s="405"/>
      <c r="AB50" s="405"/>
      <c r="AC50" s="405"/>
      <c r="AD50" s="405"/>
      <c r="AE50" s="405"/>
      <c r="AF50" s="405"/>
      <c r="AG50" s="405"/>
      <c r="AH50" s="405"/>
      <c r="AI50" s="405"/>
      <c r="AJ50" s="405"/>
      <c r="BC50" s="77"/>
    </row>
    <row r="51" spans="1:55">
      <c r="A51" s="183"/>
      <c r="B51" s="183"/>
      <c r="C51" s="183"/>
      <c r="D51" s="183"/>
      <c r="E51" s="183"/>
      <c r="F51" s="183"/>
      <c r="G51" s="409" t="s">
        <v>1128</v>
      </c>
      <c r="H51" s="406">
        <v>4.7</v>
      </c>
      <c r="I51" s="406">
        <v>4.7</v>
      </c>
      <c r="J51" s="406">
        <v>4.9000000000000004</v>
      </c>
      <c r="K51" s="406"/>
      <c r="L51" s="408"/>
      <c r="M51" s="408"/>
      <c r="N51" s="408"/>
      <c r="O51" s="408"/>
      <c r="P51" s="408">
        <v>14.3</v>
      </c>
      <c r="Q51" s="405"/>
      <c r="R51" s="405"/>
      <c r="S51" s="405"/>
      <c r="T51" s="405"/>
      <c r="U51" s="405"/>
      <c r="V51" s="405"/>
      <c r="W51" s="405"/>
      <c r="X51" s="405"/>
      <c r="Y51" s="405"/>
      <c r="Z51" s="405"/>
      <c r="AA51" s="405"/>
      <c r="AB51" s="405"/>
      <c r="AC51" s="405"/>
      <c r="AD51" s="405"/>
      <c r="AE51" s="405"/>
      <c r="AF51" s="405"/>
      <c r="AG51" s="405"/>
      <c r="AH51" s="405"/>
      <c r="AI51" s="405"/>
      <c r="AJ51" s="405"/>
      <c r="BC51" s="77"/>
    </row>
    <row r="52" spans="1:55">
      <c r="A52" s="183"/>
      <c r="B52" s="742"/>
      <c r="C52" s="183"/>
      <c r="D52" s="183"/>
      <c r="E52" s="183"/>
      <c r="F52" s="743"/>
      <c r="G52" s="409" t="s">
        <v>1127</v>
      </c>
      <c r="H52" s="406">
        <v>6.7</v>
      </c>
      <c r="I52" s="406">
        <v>5.2</v>
      </c>
      <c r="J52" s="406">
        <v>8.1999999999999993</v>
      </c>
      <c r="K52" s="406"/>
      <c r="L52" s="406"/>
      <c r="M52" s="406"/>
      <c r="N52" s="406"/>
      <c r="O52" s="408"/>
      <c r="P52" s="408">
        <v>20.100000000000001</v>
      </c>
      <c r="Q52" s="405"/>
      <c r="R52" s="405"/>
      <c r="S52" s="405"/>
      <c r="T52" s="405"/>
      <c r="U52" s="405"/>
      <c r="V52" s="405"/>
      <c r="W52" s="405"/>
      <c r="X52" s="405"/>
      <c r="Y52" s="405"/>
      <c r="Z52" s="405"/>
      <c r="AA52" s="405"/>
      <c r="AB52" s="405"/>
      <c r="AC52" s="405"/>
      <c r="AD52" s="405"/>
      <c r="AE52" s="405"/>
      <c r="AF52" s="405"/>
      <c r="AG52" s="405"/>
      <c r="AH52" s="405"/>
      <c r="AI52" s="405"/>
      <c r="AJ52" s="405"/>
      <c r="BC52" s="77"/>
    </row>
    <row r="53" spans="1:55">
      <c r="A53" s="183"/>
      <c r="B53" s="742"/>
      <c r="C53" s="183"/>
      <c r="D53" s="183"/>
      <c r="E53" s="183"/>
      <c r="F53" s="183"/>
      <c r="G53" s="405" t="s">
        <v>1472</v>
      </c>
      <c r="H53" s="406">
        <v>0.8</v>
      </c>
      <c r="I53" s="406">
        <v>0.8</v>
      </c>
      <c r="J53" s="406">
        <v>6.3</v>
      </c>
      <c r="K53" s="406">
        <v>1</v>
      </c>
      <c r="L53" s="406">
        <v>0.2</v>
      </c>
      <c r="M53" s="406"/>
      <c r="N53" s="406"/>
      <c r="O53" s="408"/>
      <c r="P53" s="408">
        <v>9.1</v>
      </c>
      <c r="Q53" s="405"/>
      <c r="R53" s="405"/>
      <c r="S53" s="405"/>
      <c r="T53" s="405"/>
      <c r="U53" s="405"/>
      <c r="V53" s="405"/>
      <c r="W53" s="405"/>
      <c r="X53" s="405"/>
      <c r="Y53" s="405"/>
      <c r="Z53" s="405"/>
      <c r="AA53" s="405"/>
      <c r="AB53" s="405"/>
      <c r="AC53" s="405"/>
      <c r="AD53" s="405"/>
      <c r="AE53" s="405"/>
      <c r="AF53" s="405"/>
      <c r="AG53" s="405"/>
      <c r="AH53" s="405"/>
      <c r="AI53" s="405"/>
      <c r="AJ53" s="405"/>
    </row>
    <row r="54" spans="1:55">
      <c r="A54" s="183"/>
      <c r="B54" s="742"/>
      <c r="C54" s="183"/>
      <c r="D54" s="183"/>
      <c r="E54" s="183"/>
      <c r="F54" s="183"/>
      <c r="G54" s="405" t="s">
        <v>470</v>
      </c>
      <c r="H54" s="406">
        <v>0.1</v>
      </c>
      <c r="I54" s="406">
        <v>0.1</v>
      </c>
      <c r="J54" s="406">
        <v>15.3</v>
      </c>
      <c r="K54" s="406">
        <v>18.399999999999999</v>
      </c>
      <c r="L54" s="406">
        <v>42.3</v>
      </c>
      <c r="M54" s="406">
        <v>8.5</v>
      </c>
      <c r="N54" s="406">
        <v>24.9</v>
      </c>
      <c r="O54" s="408"/>
      <c r="P54" s="408">
        <v>109.6</v>
      </c>
      <c r="Q54" s="405"/>
      <c r="R54" s="405"/>
      <c r="S54" s="405"/>
      <c r="T54" s="405"/>
      <c r="U54" s="405"/>
      <c r="V54" s="405"/>
      <c r="W54" s="405"/>
      <c r="X54" s="405"/>
      <c r="Y54" s="405"/>
      <c r="Z54" s="405"/>
      <c r="AA54" s="405"/>
      <c r="AB54" s="405"/>
      <c r="AC54" s="405"/>
      <c r="AD54" s="405"/>
      <c r="AE54" s="405"/>
      <c r="AF54" s="405"/>
      <c r="AG54" s="405"/>
      <c r="AH54" s="405"/>
      <c r="AI54" s="405"/>
      <c r="AJ54" s="405"/>
    </row>
    <row r="55" spans="1:55">
      <c r="A55" s="183"/>
      <c r="B55" s="742"/>
      <c r="C55" s="183"/>
      <c r="D55" s="183"/>
      <c r="E55" s="183"/>
      <c r="F55" s="183"/>
      <c r="G55" s="405" t="s">
        <v>469</v>
      </c>
      <c r="H55" s="406">
        <v>0.1</v>
      </c>
      <c r="I55" s="406">
        <v>1.4</v>
      </c>
      <c r="J55" s="406">
        <v>5.4</v>
      </c>
      <c r="K55" s="406">
        <v>4.7</v>
      </c>
      <c r="L55" s="406">
        <v>12.3</v>
      </c>
      <c r="M55" s="406">
        <v>4.9000000000000004</v>
      </c>
      <c r="N55" s="408">
        <v>0.2</v>
      </c>
      <c r="O55" s="408"/>
      <c r="P55" s="408">
        <v>29</v>
      </c>
      <c r="Q55" s="405"/>
      <c r="R55" s="405"/>
      <c r="S55" s="405"/>
      <c r="T55" s="405"/>
      <c r="U55" s="405"/>
      <c r="V55" s="405"/>
      <c r="W55" s="405"/>
      <c r="X55" s="405"/>
      <c r="Y55" s="405"/>
      <c r="Z55" s="405"/>
      <c r="AA55" s="405"/>
      <c r="AB55" s="405"/>
      <c r="AC55" s="405"/>
      <c r="AD55" s="405"/>
      <c r="AE55" s="405"/>
      <c r="AF55" s="405"/>
      <c r="AG55" s="405"/>
      <c r="AH55" s="405"/>
      <c r="AI55" s="405"/>
      <c r="AJ55" s="405"/>
      <c r="AK55" s="407"/>
      <c r="AU55" s="407"/>
    </row>
    <row r="56" spans="1:55" ht="12.75" customHeight="1">
      <c r="A56" s="183"/>
      <c r="B56" s="742"/>
      <c r="C56" s="183"/>
      <c r="D56" s="183"/>
      <c r="E56" s="183"/>
      <c r="F56" s="183"/>
      <c r="G56" s="405" t="s">
        <v>466</v>
      </c>
      <c r="H56" s="408"/>
      <c r="I56" s="406"/>
      <c r="J56" s="408">
        <v>1.9</v>
      </c>
      <c r="K56" s="408"/>
      <c r="L56" s="408">
        <v>0.9</v>
      </c>
      <c r="M56" s="406">
        <v>2.8</v>
      </c>
      <c r="N56" s="408">
        <v>0.8</v>
      </c>
      <c r="O56" s="406">
        <v>2</v>
      </c>
      <c r="P56" s="406">
        <v>8.5</v>
      </c>
      <c r="Q56" s="405"/>
      <c r="R56" s="405"/>
      <c r="S56" s="405"/>
      <c r="T56" s="405"/>
      <c r="U56" s="405"/>
      <c r="V56" s="405"/>
      <c r="W56" s="405"/>
      <c r="X56" s="405"/>
      <c r="Y56" s="405"/>
      <c r="Z56" s="405"/>
      <c r="AA56" s="405"/>
      <c r="AB56" s="405"/>
      <c r="AC56" s="405"/>
      <c r="AD56" s="405"/>
      <c r="AE56" s="405"/>
      <c r="AF56" s="405"/>
      <c r="AG56" s="405"/>
      <c r="AH56" s="405"/>
      <c r="AI56" s="405"/>
      <c r="AJ56" s="405"/>
      <c r="AK56" s="407"/>
      <c r="AU56" s="407"/>
    </row>
    <row r="57" spans="1:55">
      <c r="A57" s="183"/>
      <c r="B57" s="742"/>
      <c r="C57" s="183"/>
      <c r="D57" s="183"/>
      <c r="E57" s="183"/>
      <c r="F57" s="183"/>
      <c r="G57" s="405" t="s">
        <v>464</v>
      </c>
      <c r="H57" s="408"/>
      <c r="I57" s="406"/>
      <c r="J57" s="408"/>
      <c r="K57" s="408"/>
      <c r="L57" s="408"/>
      <c r="M57" s="406"/>
      <c r="N57" s="408"/>
      <c r="O57" s="406">
        <v>49.7</v>
      </c>
      <c r="P57" s="406">
        <v>49.7</v>
      </c>
      <c r="Q57" s="405"/>
      <c r="R57" s="405"/>
      <c r="S57" s="405"/>
      <c r="T57" s="405"/>
      <c r="U57" s="405"/>
      <c r="V57" s="405"/>
      <c r="W57" s="405"/>
      <c r="X57" s="405"/>
      <c r="Y57" s="405"/>
      <c r="Z57" s="405"/>
      <c r="AA57" s="405"/>
      <c r="AB57" s="405"/>
      <c r="AC57" s="405"/>
      <c r="AD57" s="405"/>
      <c r="AE57" s="405"/>
      <c r="AF57" s="405"/>
      <c r="AG57" s="405"/>
      <c r="AH57" s="405"/>
      <c r="AI57" s="405"/>
      <c r="AJ57" s="405"/>
    </row>
    <row r="58" spans="1:55">
      <c r="A58" s="183"/>
      <c r="B58" s="742"/>
      <c r="C58" s="183"/>
      <c r="D58" s="183"/>
      <c r="E58" s="183"/>
      <c r="F58" s="183"/>
      <c r="G58" s="405" t="s">
        <v>465</v>
      </c>
      <c r="H58" s="408"/>
      <c r="I58" s="408"/>
      <c r="J58" s="408"/>
      <c r="K58" s="408"/>
      <c r="L58" s="408"/>
      <c r="M58" s="408"/>
      <c r="N58" s="408"/>
      <c r="O58" s="406">
        <v>80.599999999999994</v>
      </c>
      <c r="P58" s="406">
        <v>80.599999999999994</v>
      </c>
      <c r="Q58" s="405"/>
      <c r="R58" s="405"/>
      <c r="S58" s="405"/>
      <c r="T58" s="405"/>
      <c r="U58" s="405"/>
      <c r="V58" s="405"/>
      <c r="W58" s="405"/>
      <c r="X58" s="405"/>
      <c r="Y58" s="405"/>
      <c r="Z58" s="405"/>
      <c r="AA58" s="405"/>
      <c r="AB58" s="405"/>
      <c r="AC58" s="405"/>
      <c r="AD58" s="405"/>
      <c r="AE58" s="405"/>
      <c r="AF58" s="405"/>
      <c r="AG58" s="405"/>
      <c r="AH58" s="405"/>
      <c r="AI58" s="405"/>
      <c r="AJ58" s="405"/>
    </row>
    <row r="59" spans="1:55" ht="15" thickBot="1">
      <c r="A59" s="402"/>
      <c r="B59" s="742"/>
      <c r="C59" s="406"/>
      <c r="D59" s="406"/>
      <c r="E59" s="406"/>
      <c r="F59" s="183"/>
      <c r="G59" s="404" t="s">
        <v>69</v>
      </c>
      <c r="H59" s="403"/>
      <c r="I59" s="403"/>
      <c r="J59" s="403"/>
      <c r="K59" s="403"/>
      <c r="L59" s="403"/>
      <c r="M59" s="403"/>
      <c r="N59" s="403"/>
      <c r="O59" s="403">
        <v>31.8</v>
      </c>
      <c r="P59" s="403">
        <v>31.8</v>
      </c>
      <c r="Q59" s="405"/>
      <c r="R59" s="406"/>
      <c r="S59" s="406"/>
      <c r="T59" s="406"/>
      <c r="U59" s="406"/>
      <c r="V59" s="406"/>
      <c r="W59" s="406"/>
      <c r="X59" s="237"/>
      <c r="Y59" s="406"/>
      <c r="Z59" s="237"/>
    </row>
    <row r="60" spans="1:55">
      <c r="A60" s="402"/>
      <c r="B60" s="742"/>
      <c r="C60" s="406"/>
      <c r="D60" s="406"/>
      <c r="E60" s="406"/>
      <c r="F60" s="183"/>
      <c r="G60" s="178" t="s">
        <v>463</v>
      </c>
      <c r="H60" s="236">
        <v>48</v>
      </c>
      <c r="I60" s="236">
        <v>26.1</v>
      </c>
      <c r="J60" s="236">
        <v>47.3</v>
      </c>
      <c r="K60" s="236">
        <v>29.6</v>
      </c>
      <c r="L60" s="236">
        <v>63</v>
      </c>
      <c r="M60" s="236">
        <v>16.3</v>
      </c>
      <c r="N60" s="236">
        <v>25.8</v>
      </c>
      <c r="O60" s="236">
        <v>331.2</v>
      </c>
      <c r="P60" s="236">
        <v>587.29999999999995</v>
      </c>
    </row>
    <row r="61" spans="1:55">
      <c r="A61" s="402"/>
      <c r="B61" s="742"/>
      <c r="C61" s="406"/>
      <c r="D61" s="406"/>
      <c r="E61" s="406"/>
      <c r="F61" s="183"/>
    </row>
  </sheetData>
  <mergeCells count="4">
    <mergeCell ref="AX4:AY4"/>
    <mergeCell ref="AZ4:BA4"/>
    <mergeCell ref="AU29:AZ31"/>
    <mergeCell ref="AV4:AW4"/>
  </mergeCells>
  <pageMargins left="0.7" right="0.60468750000000004" top="0.75" bottom="0.75" header="0.3" footer="0.3"/>
  <pageSetup paperSize="9" scale="77" pageOrder="overThenDown" orientation="portrait" r:id="rId1"/>
  <headerFooter>
    <oddHeader>&amp;RRisk, liquidity and capital management</oddHeader>
  </headerFooter>
  <colBreaks count="4" manualBreakCount="4">
    <brk id="6" max="59" man="1"/>
    <brk id="16" max="59" man="1"/>
    <brk id="26" max="59" man="1"/>
    <brk id="36" max="59" man="1"/>
  </colBreaks>
  <legacyDrawingHF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48">
    <tabColor theme="5"/>
  </sheetPr>
  <dimension ref="B3:H54"/>
  <sheetViews>
    <sheetView view="pageLayout" topLeftCell="A42" zoomScale="80" zoomScaleNormal="100" zoomScaleSheetLayoutView="100" zoomScalePageLayoutView="80" workbookViewId="0">
      <selection activeCell="A75" sqref="A75:I75"/>
    </sheetView>
  </sheetViews>
  <sheetFormatPr defaultColWidth="9.109375" defaultRowHeight="14.4"/>
  <cols>
    <col min="1" max="4" width="9.109375" style="88"/>
    <col min="5" max="5" width="3.5546875" style="88" customWidth="1"/>
    <col min="6" max="16384" width="9.109375" style="88"/>
  </cols>
  <sheetData>
    <row r="3" spans="4:8">
      <c r="D3" s="91"/>
      <c r="E3" s="91"/>
      <c r="F3" s="91"/>
      <c r="G3" s="91"/>
      <c r="H3" s="91"/>
    </row>
    <row r="4" spans="4:8">
      <c r="D4" s="91"/>
      <c r="E4" s="91"/>
      <c r="F4" s="91"/>
      <c r="G4" s="91"/>
      <c r="H4" s="91"/>
    </row>
    <row r="5" spans="4:8">
      <c r="D5" s="91"/>
      <c r="E5" s="91"/>
      <c r="F5" s="91"/>
      <c r="G5" s="91"/>
      <c r="H5" s="91"/>
    </row>
    <row r="6" spans="4:8">
      <c r="D6" s="91"/>
      <c r="E6" s="91"/>
      <c r="F6" s="91"/>
      <c r="G6" s="91"/>
      <c r="H6" s="91"/>
    </row>
    <row r="7" spans="4:8">
      <c r="D7" s="91"/>
      <c r="E7" s="91"/>
      <c r="F7" s="91"/>
      <c r="G7" s="91"/>
      <c r="H7" s="91"/>
    </row>
    <row r="8" spans="4:8">
      <c r="D8" s="91"/>
      <c r="E8" s="91"/>
      <c r="F8" s="91"/>
      <c r="G8" s="91"/>
      <c r="H8" s="91"/>
    </row>
    <row r="9" spans="4:8">
      <c r="D9" s="91"/>
      <c r="E9" s="91"/>
      <c r="F9" s="91"/>
      <c r="G9" s="91"/>
      <c r="H9" s="91"/>
    </row>
    <row r="10" spans="4:8">
      <c r="D10" s="91"/>
      <c r="E10" s="91"/>
      <c r="F10" s="91"/>
      <c r="G10" s="91"/>
      <c r="H10" s="91"/>
    </row>
    <row r="11" spans="4:8">
      <c r="D11" s="91"/>
      <c r="E11" s="91"/>
      <c r="F11" s="91"/>
      <c r="G11" s="91"/>
      <c r="H11" s="91"/>
    </row>
    <row r="12" spans="4:8">
      <c r="D12" s="91"/>
      <c r="E12" s="91"/>
      <c r="F12" s="91"/>
      <c r="G12" s="91"/>
      <c r="H12" s="91"/>
    </row>
    <row r="13" spans="4:8">
      <c r="D13" s="91"/>
      <c r="E13" s="91"/>
      <c r="F13" s="91"/>
      <c r="G13" s="91"/>
      <c r="H13" s="91"/>
    </row>
    <row r="14" spans="4:8">
      <c r="D14" s="91"/>
      <c r="E14" s="91"/>
      <c r="F14" s="91"/>
      <c r="G14" s="91"/>
      <c r="H14" s="91"/>
    </row>
    <row r="15" spans="4:8">
      <c r="D15" s="91"/>
      <c r="E15" s="91"/>
      <c r="F15" s="91"/>
      <c r="G15" s="91"/>
      <c r="H15" s="91"/>
    </row>
    <row r="16" spans="4:8">
      <c r="D16" s="91"/>
      <c r="E16" s="91"/>
      <c r="F16" s="91"/>
      <c r="G16" s="91"/>
      <c r="H16" s="91"/>
    </row>
    <row r="17" spans="4:8">
      <c r="D17" s="91"/>
      <c r="E17" s="91"/>
      <c r="F17" s="91"/>
      <c r="G17" s="91"/>
      <c r="H17" s="91"/>
    </row>
    <row r="18" spans="4:8">
      <c r="D18" s="91"/>
      <c r="E18" s="91"/>
      <c r="F18" s="91"/>
      <c r="G18" s="91"/>
      <c r="H18" s="91"/>
    </row>
    <row r="19" spans="4:8">
      <c r="D19" s="91"/>
      <c r="E19" s="91"/>
      <c r="F19" s="91"/>
      <c r="G19" s="91"/>
      <c r="H19" s="91"/>
    </row>
    <row r="25" spans="4:8">
      <c r="D25" s="91"/>
      <c r="E25" s="91"/>
      <c r="F25" s="91"/>
      <c r="G25" s="91"/>
      <c r="H25" s="91"/>
    </row>
    <row r="26" spans="4:8">
      <c r="D26" s="91"/>
      <c r="E26" s="91"/>
      <c r="F26" s="91"/>
      <c r="G26" s="91"/>
      <c r="H26" s="91"/>
    </row>
    <row r="27" spans="4:8">
      <c r="D27" s="91"/>
      <c r="E27" s="91"/>
      <c r="F27" s="91"/>
      <c r="G27" s="91"/>
      <c r="H27" s="91"/>
    </row>
    <row r="28" spans="4:8">
      <c r="D28" s="91"/>
      <c r="E28" s="91"/>
      <c r="F28" s="91"/>
      <c r="G28" s="91"/>
      <c r="H28" s="91"/>
    </row>
    <row r="29" spans="4:8">
      <c r="D29" s="91"/>
      <c r="E29" s="91"/>
      <c r="F29" s="91"/>
      <c r="G29" s="91"/>
      <c r="H29" s="91"/>
    </row>
    <row r="30" spans="4:8">
      <c r="D30" s="91"/>
      <c r="E30" s="91"/>
      <c r="F30" s="91"/>
      <c r="G30" s="91"/>
      <c r="H30" s="91"/>
    </row>
    <row r="31" spans="4:8">
      <c r="D31" s="91"/>
      <c r="E31" s="91"/>
      <c r="F31" s="91"/>
      <c r="G31" s="91"/>
      <c r="H31" s="91"/>
    </row>
    <row r="32" spans="4:8">
      <c r="D32" s="91"/>
      <c r="E32" s="91"/>
      <c r="F32" s="91"/>
      <c r="G32" s="91"/>
      <c r="H32" s="91"/>
    </row>
    <row r="33" spans="2:8">
      <c r="D33" s="91"/>
      <c r="E33" s="91"/>
      <c r="F33" s="91"/>
      <c r="G33" s="91"/>
      <c r="H33" s="91"/>
    </row>
    <row r="34" spans="2:8">
      <c r="D34" s="91"/>
      <c r="E34" s="91"/>
      <c r="F34" s="91"/>
      <c r="G34" s="91"/>
      <c r="H34" s="91"/>
    </row>
    <row r="35" spans="2:8">
      <c r="D35" s="91"/>
      <c r="E35" s="91"/>
      <c r="F35" s="91"/>
      <c r="G35" s="91"/>
      <c r="H35" s="91"/>
    </row>
    <row r="36" spans="2:8">
      <c r="D36" s="91"/>
      <c r="E36" s="91"/>
      <c r="F36" s="91"/>
      <c r="G36" s="91"/>
      <c r="H36" s="91"/>
    </row>
    <row r="37" spans="2:8">
      <c r="D37" s="91"/>
      <c r="E37" s="91"/>
      <c r="F37" s="91"/>
      <c r="G37" s="91"/>
      <c r="H37" s="91"/>
    </row>
    <row r="38" spans="2:8">
      <c r="D38" s="91"/>
      <c r="E38" s="91"/>
      <c r="F38" s="91"/>
      <c r="G38" s="91"/>
      <c r="H38" s="91"/>
    </row>
    <row r="39" spans="2:8">
      <c r="D39" s="91"/>
      <c r="E39" s="91"/>
      <c r="F39" s="91"/>
      <c r="G39" s="91"/>
      <c r="H39" s="91"/>
    </row>
    <row r="40" spans="2:8">
      <c r="D40" s="91"/>
      <c r="E40" s="91"/>
      <c r="F40" s="91"/>
      <c r="G40" s="91"/>
      <c r="H40" s="91"/>
    </row>
    <row r="41" spans="2:8">
      <c r="D41" s="91"/>
      <c r="E41" s="91"/>
      <c r="F41" s="91"/>
      <c r="G41" s="91"/>
      <c r="H41" s="91"/>
    </row>
    <row r="46" spans="2:8">
      <c r="B46" s="91"/>
      <c r="C46" s="91"/>
      <c r="D46" s="91"/>
      <c r="E46" s="91"/>
      <c r="F46" s="91"/>
      <c r="G46" s="91"/>
      <c r="H46" s="91"/>
    </row>
    <row r="47" spans="2:8">
      <c r="B47" s="91"/>
      <c r="C47" s="91"/>
      <c r="D47" s="91"/>
      <c r="E47" s="91"/>
      <c r="F47" s="91"/>
      <c r="G47" s="91"/>
      <c r="H47" s="91"/>
    </row>
    <row r="48" spans="2:8">
      <c r="B48" s="91"/>
      <c r="C48" s="91"/>
      <c r="D48" s="91"/>
      <c r="E48" s="91"/>
      <c r="F48" s="91"/>
      <c r="G48" s="91"/>
      <c r="H48" s="91"/>
    </row>
    <row r="49" spans="2:8">
      <c r="B49" s="91"/>
      <c r="C49" s="91"/>
      <c r="D49" s="91"/>
      <c r="E49" s="91"/>
      <c r="F49" s="91"/>
      <c r="G49" s="91"/>
      <c r="H49" s="91"/>
    </row>
    <row r="50" spans="2:8">
      <c r="B50" s="91"/>
      <c r="C50" s="91"/>
      <c r="D50" s="91"/>
      <c r="E50" s="91"/>
      <c r="F50" s="91"/>
      <c r="G50" s="91"/>
      <c r="H50" s="91"/>
    </row>
    <row r="51" spans="2:8">
      <c r="B51" s="91"/>
      <c r="C51" s="91"/>
      <c r="D51" s="91"/>
      <c r="E51" s="91"/>
      <c r="F51" s="91"/>
      <c r="G51" s="91"/>
      <c r="H51" s="91"/>
    </row>
    <row r="52" spans="2:8">
      <c r="B52" s="91"/>
      <c r="C52" s="91"/>
      <c r="D52" s="91"/>
      <c r="E52" s="91"/>
      <c r="F52" s="91"/>
      <c r="G52" s="91"/>
      <c r="H52" s="91"/>
    </row>
    <row r="53" spans="2:8">
      <c r="B53" s="91"/>
      <c r="C53" s="91"/>
      <c r="D53" s="91"/>
      <c r="E53" s="91"/>
      <c r="F53" s="91"/>
      <c r="G53" s="91"/>
      <c r="H53" s="91"/>
    </row>
    <row r="54" spans="2:8">
      <c r="B54" s="91"/>
      <c r="C54" s="91"/>
      <c r="D54" s="91"/>
      <c r="E54" s="91"/>
      <c r="F54" s="91"/>
      <c r="G54" s="91"/>
      <c r="H54" s="91"/>
    </row>
  </sheetData>
  <printOptions horizontalCentered="1"/>
  <pageMargins left="0.70866141732283472" right="0.70866141732283472" top="0.74803149606299213" bottom="0.74803149606299213" header="0.31496062992125984" footer="0.31496062992125984"/>
  <pageSetup paperSize="9" scale="75" orientation="portrait" r:id="rId1"/>
  <customProperties>
    <customPr name="_pios_id" r:id="rId2"/>
  </customProperties>
  <drawing r:id="rId3"/>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176C8-69C6-4837-BCB9-BCB10E8DD03D}">
  <sheetPr>
    <tabColor rgb="FF99FF99"/>
  </sheetPr>
  <dimension ref="A1:J161"/>
  <sheetViews>
    <sheetView showGridLines="0" view="pageLayout" topLeftCell="A166" zoomScale="95" zoomScaleNormal="95" zoomScaleSheetLayoutView="115" zoomScalePageLayoutView="95" workbookViewId="0">
      <selection activeCell="A142" sqref="A142"/>
    </sheetView>
  </sheetViews>
  <sheetFormatPr defaultColWidth="9.109375" defaultRowHeight="10.199999999999999"/>
  <cols>
    <col min="1" max="1" width="21" style="349" customWidth="1"/>
    <col min="2" max="2" width="7.88671875" style="349" customWidth="1"/>
    <col min="3" max="9" width="8.109375" style="349" customWidth="1"/>
    <col min="10" max="16384" width="9.109375" style="349"/>
  </cols>
  <sheetData>
    <row r="1" spans="1:9" ht="13.5" customHeight="1">
      <c r="A1" s="928" t="s">
        <v>516</v>
      </c>
      <c r="B1" s="944"/>
      <c r="C1" s="944"/>
    </row>
    <row r="2" spans="1:9" ht="13.5" customHeight="1">
      <c r="A2" s="927"/>
    </row>
    <row r="3" spans="1:9" ht="10.8" thickBot="1">
      <c r="A3" s="956" t="s">
        <v>275</v>
      </c>
      <c r="B3" s="2133" t="s">
        <v>515</v>
      </c>
      <c r="C3" s="2133"/>
      <c r="D3" s="258"/>
      <c r="E3" s="955">
        <v>2017</v>
      </c>
      <c r="F3" s="955">
        <v>2018</v>
      </c>
      <c r="G3" s="955" t="s">
        <v>1266</v>
      </c>
      <c r="H3" s="955" t="s">
        <v>619</v>
      </c>
      <c r="I3" s="955" t="s">
        <v>951</v>
      </c>
    </row>
    <row r="4" spans="1:9">
      <c r="A4" s="948" t="s">
        <v>916</v>
      </c>
      <c r="B4" s="947" t="s">
        <v>272</v>
      </c>
      <c r="C4" s="254"/>
      <c r="D4" s="253"/>
      <c r="E4" s="253" t="s">
        <v>943</v>
      </c>
      <c r="F4" s="253" t="s">
        <v>959</v>
      </c>
      <c r="G4" s="253" t="s">
        <v>959</v>
      </c>
      <c r="H4" s="257" t="s">
        <v>1265</v>
      </c>
      <c r="I4" s="253" t="s">
        <v>1246</v>
      </c>
    </row>
    <row r="5" spans="1:9">
      <c r="A5" s="951"/>
      <c r="B5" s="950" t="s">
        <v>271</v>
      </c>
      <c r="C5" s="255"/>
      <c r="D5" s="257"/>
      <c r="E5" s="257" t="s">
        <v>954</v>
      </c>
      <c r="F5" s="253" t="s">
        <v>626</v>
      </c>
      <c r="G5" s="253" t="s">
        <v>961</v>
      </c>
      <c r="H5" s="257" t="s">
        <v>1264</v>
      </c>
      <c r="I5" s="253" t="s">
        <v>1246</v>
      </c>
    </row>
    <row r="6" spans="1:9">
      <c r="A6" s="948"/>
      <c r="B6" s="947" t="s">
        <v>270</v>
      </c>
      <c r="C6" s="254"/>
      <c r="D6" s="253"/>
      <c r="E6" s="253" t="s">
        <v>943</v>
      </c>
      <c r="F6" s="253" t="s">
        <v>950</v>
      </c>
      <c r="G6" s="253" t="s">
        <v>946</v>
      </c>
      <c r="H6" s="257" t="s">
        <v>1263</v>
      </c>
      <c r="I6" s="253" t="s">
        <v>1246</v>
      </c>
    </row>
    <row r="7" spans="1:9" ht="10.8" thickBot="1">
      <c r="A7" s="953"/>
      <c r="B7" s="952" t="s">
        <v>269</v>
      </c>
      <c r="C7" s="259"/>
      <c r="D7" s="256"/>
      <c r="E7" s="256" t="s">
        <v>948</v>
      </c>
      <c r="F7" s="256" t="s">
        <v>946</v>
      </c>
      <c r="G7" s="256" t="s">
        <v>1259</v>
      </c>
      <c r="H7" s="954" t="s">
        <v>1263</v>
      </c>
      <c r="I7" s="954" t="s">
        <v>1246</v>
      </c>
    </row>
    <row r="8" spans="1:9">
      <c r="A8" s="948" t="s">
        <v>917</v>
      </c>
      <c r="B8" s="947" t="s">
        <v>272</v>
      </c>
      <c r="C8" s="254"/>
      <c r="D8" s="253"/>
      <c r="E8" s="253" t="s">
        <v>949</v>
      </c>
      <c r="F8" s="253" t="s">
        <v>962</v>
      </c>
      <c r="G8" s="253" t="s">
        <v>962</v>
      </c>
      <c r="H8" s="253" t="s">
        <v>1262</v>
      </c>
      <c r="I8" s="253" t="s">
        <v>949</v>
      </c>
    </row>
    <row r="9" spans="1:9">
      <c r="A9" s="951"/>
      <c r="B9" s="950" t="s">
        <v>271</v>
      </c>
      <c r="C9" s="255"/>
      <c r="D9" s="257"/>
      <c r="E9" s="257" t="s">
        <v>958</v>
      </c>
      <c r="F9" s="253" t="s">
        <v>949</v>
      </c>
      <c r="G9" s="253" t="s">
        <v>961</v>
      </c>
      <c r="H9" s="253" t="s">
        <v>334</v>
      </c>
      <c r="I9" s="253" t="s">
        <v>1262</v>
      </c>
    </row>
    <row r="10" spans="1:9">
      <c r="A10" s="948"/>
      <c r="B10" s="947" t="s">
        <v>270</v>
      </c>
      <c r="C10" s="254"/>
      <c r="D10" s="253"/>
      <c r="E10" s="253" t="s">
        <v>960</v>
      </c>
      <c r="F10" s="253" t="s">
        <v>948</v>
      </c>
      <c r="G10" s="253" t="s">
        <v>946</v>
      </c>
      <c r="H10" s="253" t="s">
        <v>1259</v>
      </c>
      <c r="I10" s="253" t="s">
        <v>1261</v>
      </c>
    </row>
    <row r="11" spans="1:9" ht="10.8" thickBot="1">
      <c r="A11" s="953"/>
      <c r="B11" s="952" t="s">
        <v>269</v>
      </c>
      <c r="C11" s="259"/>
      <c r="D11" s="256"/>
      <c r="E11" s="256" t="s">
        <v>944</v>
      </c>
      <c r="F11" s="256" t="s">
        <v>943</v>
      </c>
      <c r="G11" s="256" t="s">
        <v>944</v>
      </c>
      <c r="H11" s="256" t="s">
        <v>1260</v>
      </c>
      <c r="I11" s="256" t="s">
        <v>1259</v>
      </c>
    </row>
    <row r="12" spans="1:9">
      <c r="A12" s="948" t="s">
        <v>918</v>
      </c>
      <c r="B12" s="947" t="s">
        <v>272</v>
      </c>
      <c r="C12" s="254"/>
      <c r="D12" s="253"/>
      <c r="E12" s="253" t="s">
        <v>626</v>
      </c>
      <c r="F12" s="253" t="s">
        <v>1051</v>
      </c>
      <c r="G12" s="253" t="s">
        <v>950</v>
      </c>
      <c r="H12" s="257" t="s">
        <v>1258</v>
      </c>
      <c r="I12" s="253" t="s">
        <v>1257</v>
      </c>
    </row>
    <row r="13" spans="1:9">
      <c r="A13" s="951"/>
      <c r="B13" s="950" t="s">
        <v>271</v>
      </c>
      <c r="C13" s="255"/>
      <c r="D13" s="257"/>
      <c r="E13" s="257" t="s">
        <v>961</v>
      </c>
      <c r="F13" s="253" t="s">
        <v>945</v>
      </c>
      <c r="G13" s="253" t="s">
        <v>961</v>
      </c>
      <c r="H13" s="257" t="s">
        <v>1256</v>
      </c>
      <c r="I13" s="253" t="s">
        <v>1255</v>
      </c>
    </row>
    <row r="14" spans="1:9">
      <c r="A14" s="948"/>
      <c r="B14" s="947" t="s">
        <v>270</v>
      </c>
      <c r="C14" s="254"/>
      <c r="D14" s="253"/>
      <c r="E14" s="253" t="s">
        <v>950</v>
      </c>
      <c r="F14" s="253" t="s">
        <v>960</v>
      </c>
      <c r="G14" s="253" t="s">
        <v>626</v>
      </c>
      <c r="H14" s="257" t="s">
        <v>1254</v>
      </c>
      <c r="I14" s="253" t="s">
        <v>952</v>
      </c>
    </row>
    <row r="15" spans="1:9" ht="10.8" thickBot="1">
      <c r="A15" s="953"/>
      <c r="B15" s="952" t="s">
        <v>269</v>
      </c>
      <c r="C15" s="259"/>
      <c r="D15" s="256"/>
      <c r="E15" s="256" t="s">
        <v>1051</v>
      </c>
      <c r="F15" s="256" t="s">
        <v>944</v>
      </c>
      <c r="G15" s="256" t="s">
        <v>957</v>
      </c>
      <c r="H15" s="954" t="s">
        <v>1253</v>
      </c>
      <c r="I15" s="256" t="s">
        <v>1252</v>
      </c>
    </row>
    <row r="16" spans="1:9">
      <c r="A16" s="948" t="s">
        <v>919</v>
      </c>
      <c r="B16" s="947" t="s">
        <v>272</v>
      </c>
      <c r="C16" s="254"/>
      <c r="D16" s="253"/>
      <c r="E16" s="253" t="s">
        <v>947</v>
      </c>
      <c r="F16" s="253" t="s">
        <v>956</v>
      </c>
      <c r="G16" s="253" t="s">
        <v>152</v>
      </c>
      <c r="H16" s="253" t="s">
        <v>1251</v>
      </c>
      <c r="I16" s="253" t="s">
        <v>1250</v>
      </c>
    </row>
    <row r="17" spans="1:10">
      <c r="A17" s="951"/>
      <c r="B17" s="950" t="s">
        <v>271</v>
      </c>
      <c r="C17" s="255"/>
      <c r="D17" s="253"/>
      <c r="E17" s="257" t="s">
        <v>955</v>
      </c>
      <c r="F17" s="253" t="s">
        <v>95</v>
      </c>
      <c r="G17" s="253" t="s">
        <v>953</v>
      </c>
      <c r="H17" s="253" t="s">
        <v>1249</v>
      </c>
      <c r="I17" s="253" t="s">
        <v>1249</v>
      </c>
    </row>
    <row r="18" spans="1:10">
      <c r="A18" s="948"/>
      <c r="B18" s="947" t="s">
        <v>270</v>
      </c>
      <c r="C18" s="254"/>
      <c r="D18" s="253"/>
      <c r="E18" s="253" t="s">
        <v>947</v>
      </c>
      <c r="F18" s="253" t="s">
        <v>1248</v>
      </c>
      <c r="G18" s="253" t="s">
        <v>946</v>
      </c>
      <c r="H18" s="253" t="s">
        <v>1247</v>
      </c>
      <c r="I18" s="253" t="s">
        <v>1246</v>
      </c>
    </row>
    <row r="19" spans="1:10">
      <c r="A19" s="948"/>
      <c r="B19" s="947" t="s">
        <v>269</v>
      </c>
      <c r="C19" s="254"/>
      <c r="D19" s="253"/>
      <c r="E19" s="253" t="s">
        <v>953</v>
      </c>
      <c r="F19" s="253" t="s">
        <v>952</v>
      </c>
      <c r="G19" s="253" t="s">
        <v>1052</v>
      </c>
      <c r="H19" s="253" t="s">
        <v>1245</v>
      </c>
      <c r="I19" s="253" t="s">
        <v>1244</v>
      </c>
    </row>
    <row r="20" spans="1:10" ht="10.5" customHeight="1">
      <c r="A20" s="949"/>
      <c r="B20" s="947"/>
      <c r="C20" s="947"/>
      <c r="D20" s="947"/>
      <c r="E20" s="948"/>
      <c r="F20" s="948"/>
      <c r="G20" s="948"/>
      <c r="H20" s="926"/>
      <c r="I20" s="926" t="s">
        <v>1243</v>
      </c>
    </row>
    <row r="21" spans="1:10" ht="10.5" customHeight="1">
      <c r="A21" s="948"/>
      <c r="B21" s="947"/>
      <c r="C21" s="254"/>
      <c r="D21" s="253"/>
      <c r="E21" s="946"/>
      <c r="F21" s="946"/>
      <c r="G21" s="946"/>
      <c r="H21" s="946"/>
      <c r="I21" s="926"/>
    </row>
    <row r="22" spans="1:10" ht="10.5" customHeight="1">
      <c r="E22" s="945"/>
      <c r="F22" s="945"/>
      <c r="G22" s="945"/>
      <c r="H22" s="926"/>
      <c r="I22" s="926"/>
    </row>
    <row r="23" spans="1:10" ht="13.5" customHeight="1">
      <c r="F23" s="462"/>
    </row>
    <row r="24" spans="1:10" ht="13.5" customHeight="1">
      <c r="A24" s="420" t="s">
        <v>514</v>
      </c>
      <c r="B24" s="463"/>
      <c r="C24" s="944"/>
      <c r="D24" s="944"/>
      <c r="F24" s="462"/>
    </row>
    <row r="25" spans="1:10" ht="13.5" customHeight="1" thickBot="1"/>
    <row r="26" spans="1:10" ht="21.75" customHeight="1" thickBot="1">
      <c r="A26" s="943" t="s">
        <v>1050</v>
      </c>
      <c r="B26" s="942" t="s">
        <v>1268</v>
      </c>
      <c r="C26" s="942" t="s">
        <v>1117</v>
      </c>
      <c r="D26" s="942" t="s">
        <v>1027</v>
      </c>
      <c r="E26" s="942" t="s">
        <v>940</v>
      </c>
      <c r="F26" s="942" t="s">
        <v>729</v>
      </c>
      <c r="G26" s="942" t="s">
        <v>703</v>
      </c>
      <c r="H26" s="941" t="s">
        <v>1267</v>
      </c>
      <c r="I26" s="175"/>
      <c r="J26" s="933"/>
    </row>
    <row r="27" spans="1:10" ht="13.5" customHeight="1">
      <c r="A27" s="937" t="s">
        <v>513</v>
      </c>
      <c r="B27" s="940">
        <v>-0.48749999999999999</v>
      </c>
      <c r="C27" s="940">
        <v>-0.45</v>
      </c>
      <c r="D27" s="940">
        <v>-0.32</v>
      </c>
      <c r="E27" s="940">
        <v>-0.4975</v>
      </c>
      <c r="F27" s="940">
        <v>-0.43</v>
      </c>
      <c r="G27" s="940">
        <v>-0.43</v>
      </c>
      <c r="H27" s="939">
        <f t="shared" ref="H27:H34" si="0">B27-F27</f>
        <v>-5.7499999999999996E-2</v>
      </c>
      <c r="I27" s="938"/>
      <c r="J27" s="933"/>
    </row>
    <row r="28" spans="1:10" ht="13.5" customHeight="1">
      <c r="A28" s="937" t="s">
        <v>506</v>
      </c>
      <c r="B28" s="940">
        <v>-0.35249999999999998</v>
      </c>
      <c r="C28" s="940">
        <v>-0.23449999999999999</v>
      </c>
      <c r="D28" s="940">
        <v>-0.1105</v>
      </c>
      <c r="E28" s="940">
        <v>-0.40749999999999997</v>
      </c>
      <c r="F28" s="940">
        <v>-0.22950000000000001</v>
      </c>
      <c r="G28" s="940">
        <v>1.3599999999999999E-2</v>
      </c>
      <c r="H28" s="939">
        <f t="shared" si="0"/>
        <v>-0.12299999999999997</v>
      </c>
      <c r="I28" s="938"/>
      <c r="J28" s="933"/>
    </row>
    <row r="29" spans="1:10" ht="13.5" customHeight="1">
      <c r="A29" s="937" t="s">
        <v>512</v>
      </c>
      <c r="B29" s="940">
        <v>-0.57499999999999996</v>
      </c>
      <c r="C29" s="940">
        <v>-0.57499999999999996</v>
      </c>
      <c r="D29" s="940">
        <v>-0.72499999999999998</v>
      </c>
      <c r="E29" s="940">
        <v>-0.72499999999999998</v>
      </c>
      <c r="F29" s="940">
        <v>-0.54500000000000004</v>
      </c>
      <c r="G29" s="940">
        <v>-0.64500000000000002</v>
      </c>
      <c r="H29" s="939">
        <f t="shared" si="0"/>
        <v>-2.9999999999999916E-2</v>
      </c>
      <c r="I29" s="938"/>
      <c r="J29" s="933"/>
    </row>
    <row r="30" spans="1:10" ht="13.5" customHeight="1">
      <c r="A30" s="937" t="s">
        <v>511</v>
      </c>
      <c r="B30" s="940">
        <v>-0.129</v>
      </c>
      <c r="C30" s="940">
        <v>2.8000000000000001E-2</v>
      </c>
      <c r="D30" s="940">
        <v>1.8599999999999998E-2</v>
      </c>
      <c r="E30" s="940">
        <v>-0.3165</v>
      </c>
      <c r="F30" s="940">
        <v>-0.14929999999999999</v>
      </c>
      <c r="G30" s="940">
        <v>0.1255</v>
      </c>
      <c r="H30" s="939">
        <f t="shared" si="0"/>
        <v>2.0299999999999985E-2</v>
      </c>
      <c r="I30" s="938"/>
      <c r="J30" s="933"/>
    </row>
    <row r="31" spans="1:10" ht="13.5" customHeight="1">
      <c r="A31" s="937" t="s">
        <v>510</v>
      </c>
      <c r="B31" s="940">
        <v>-2.5000000000000001E-2</v>
      </c>
      <c r="C31" s="940">
        <v>0.01</v>
      </c>
      <c r="D31" s="940">
        <v>1.2250000000000001</v>
      </c>
      <c r="E31" s="940">
        <v>1.2250000000000001</v>
      </c>
      <c r="F31" s="940">
        <v>0.97499999999999998</v>
      </c>
      <c r="G31" s="940">
        <v>1.075</v>
      </c>
      <c r="H31" s="939">
        <f t="shared" si="0"/>
        <v>-1</v>
      </c>
      <c r="I31" s="938"/>
      <c r="J31" s="933"/>
    </row>
    <row r="32" spans="1:10" ht="13.2" customHeight="1">
      <c r="A32" s="937" t="s">
        <v>509</v>
      </c>
      <c r="B32" s="940">
        <v>0.65500000000000003</v>
      </c>
      <c r="C32" s="940">
        <v>0.79800000000000004</v>
      </c>
      <c r="D32" s="940">
        <v>2.0049999999999999</v>
      </c>
      <c r="E32" s="940">
        <v>1.71</v>
      </c>
      <c r="F32" s="940">
        <v>1.75</v>
      </c>
      <c r="G32" s="940">
        <v>1.8</v>
      </c>
      <c r="H32" s="939">
        <f t="shared" si="0"/>
        <v>-1.095</v>
      </c>
      <c r="I32" s="938"/>
      <c r="J32" s="933"/>
    </row>
    <row r="33" spans="1:10" ht="13.5" customHeight="1">
      <c r="A33" s="937" t="s">
        <v>508</v>
      </c>
      <c r="B33" s="940">
        <v>-0.09</v>
      </c>
      <c r="C33" s="940">
        <v>-0.09</v>
      </c>
      <c r="D33" s="940">
        <v>-0.3</v>
      </c>
      <c r="E33" s="940">
        <v>-0.35</v>
      </c>
      <c r="F33" s="940">
        <v>-0.01</v>
      </c>
      <c r="G33" s="940">
        <v>-0.35</v>
      </c>
      <c r="H33" s="939">
        <f t="shared" si="0"/>
        <v>-0.08</v>
      </c>
      <c r="I33" s="938"/>
      <c r="J33" s="933"/>
    </row>
    <row r="34" spans="1:10" ht="13.5" customHeight="1">
      <c r="A34" s="937" t="s">
        <v>507</v>
      </c>
      <c r="B34" s="940">
        <v>7.5999999999999998E-2</v>
      </c>
      <c r="C34" s="940">
        <v>0.21</v>
      </c>
      <c r="D34" s="940">
        <v>0.39</v>
      </c>
      <c r="E34" s="940">
        <v>-3.5000000000000003E-2</v>
      </c>
      <c r="F34" s="940">
        <v>0.1</v>
      </c>
      <c r="G34" s="940">
        <v>0.36749999999999999</v>
      </c>
      <c r="H34" s="939">
        <f t="shared" si="0"/>
        <v>-2.4000000000000007E-2</v>
      </c>
      <c r="I34" s="938"/>
      <c r="J34" s="933"/>
    </row>
    <row r="35" spans="1:10" ht="13.5" customHeight="1">
      <c r="A35" s="937"/>
      <c r="B35" s="936"/>
      <c r="C35" s="936"/>
      <c r="D35" s="936"/>
      <c r="E35" s="936"/>
      <c r="F35" s="936"/>
      <c r="G35" s="936"/>
      <c r="H35" s="935"/>
      <c r="I35" s="934"/>
      <c r="J35" s="933"/>
    </row>
    <row r="36" spans="1:10" ht="13.2">
      <c r="A36" s="420" t="s">
        <v>1242</v>
      </c>
      <c r="F36" s="92"/>
      <c r="G36" s="350"/>
      <c r="H36" s="350"/>
      <c r="I36" s="350"/>
    </row>
    <row r="37" spans="1:10">
      <c r="F37" s="92"/>
      <c r="G37" s="350"/>
      <c r="H37" s="350"/>
      <c r="I37" s="350"/>
    </row>
    <row r="38" spans="1:10">
      <c r="F38" s="92"/>
      <c r="G38" s="252"/>
      <c r="H38" s="350"/>
      <c r="I38" s="350"/>
    </row>
    <row r="39" spans="1:10">
      <c r="F39" s="92"/>
      <c r="G39" s="252"/>
      <c r="H39" s="350"/>
      <c r="I39" s="350"/>
    </row>
    <row r="40" spans="1:10">
      <c r="F40" s="350"/>
      <c r="G40" s="350"/>
      <c r="H40" s="350"/>
      <c r="I40" s="350"/>
    </row>
    <row r="43" spans="1:10">
      <c r="G43" s="925"/>
    </row>
    <row r="44" spans="1:10">
      <c r="G44" s="925"/>
    </row>
    <row r="56" spans="1:7" ht="13.2">
      <c r="A56" s="420" t="s">
        <v>1049</v>
      </c>
      <c r="B56" s="350"/>
      <c r="C56" s="350"/>
    </row>
    <row r="57" spans="1:7">
      <c r="A57" s="350"/>
    </row>
    <row r="59" spans="1:7">
      <c r="G59" s="927"/>
    </row>
    <row r="72" spans="1:7">
      <c r="G72" s="932"/>
    </row>
    <row r="75" spans="1:7">
      <c r="E75" s="932"/>
    </row>
    <row r="76" spans="1:7">
      <c r="E76" s="932"/>
    </row>
    <row r="77" spans="1:7">
      <c r="B77" s="350"/>
    </row>
    <row r="78" spans="1:7" ht="13.2">
      <c r="A78" s="420" t="s">
        <v>1241</v>
      </c>
    </row>
    <row r="83" spans="7:8">
      <c r="H83" s="925"/>
    </row>
    <row r="84" spans="7:8">
      <c r="G84" s="930"/>
      <c r="H84" s="925"/>
    </row>
    <row r="85" spans="7:8">
      <c r="G85" s="931"/>
      <c r="H85" s="929"/>
    </row>
    <row r="86" spans="7:8">
      <c r="G86" s="930"/>
      <c r="H86" s="929"/>
    </row>
    <row r="87" spans="7:8">
      <c r="G87" s="469"/>
      <c r="H87" s="929"/>
    </row>
    <row r="99" spans="1:8" ht="13.2">
      <c r="A99" s="928" t="s">
        <v>1240</v>
      </c>
      <c r="B99" s="350"/>
    </row>
    <row r="102" spans="1:8">
      <c r="G102" s="927"/>
    </row>
    <row r="104" spans="1:8">
      <c r="H104" s="925"/>
    </row>
    <row r="105" spans="1:8">
      <c r="H105" s="925"/>
    </row>
    <row r="120" spans="1:9" ht="13.2">
      <c r="A120" s="419" t="s">
        <v>1239</v>
      </c>
    </row>
    <row r="122" spans="1:9">
      <c r="G122" s="927"/>
    </row>
    <row r="124" spans="1:9">
      <c r="G124" s="925"/>
    </row>
    <row r="125" spans="1:9">
      <c r="G125" s="925"/>
    </row>
    <row r="127" spans="1:9">
      <c r="H127" s="350"/>
      <c r="I127" s="350"/>
    </row>
    <row r="142" spans="1:7" ht="13.2">
      <c r="A142" s="419" t="s">
        <v>1578</v>
      </c>
    </row>
    <row r="144" spans="1:7">
      <c r="G144" s="927"/>
    </row>
    <row r="146" spans="2:7">
      <c r="G146" s="925"/>
    </row>
    <row r="147" spans="2:7">
      <c r="B147" s="926"/>
      <c r="G147" s="925"/>
    </row>
    <row r="161" spans="5:5">
      <c r="E161" s="580"/>
    </row>
  </sheetData>
  <mergeCells count="1">
    <mergeCell ref="B3:C3"/>
  </mergeCells>
  <printOptions horizontalCentered="1"/>
  <pageMargins left="0.70866141732283472" right="0.70866141732283472" top="0.74803149606299213" bottom="0.74803149606299213" header="0.31496062992125984" footer="0.31496062992125984"/>
  <pageSetup paperSize="9" scale="75" orientation="portrait" r:id="rId1"/>
  <rowBreaks count="2" manualBreakCount="2">
    <brk id="35" max="8" man="1"/>
    <brk id="97" max="8" man="1"/>
  </rowBreaks>
  <customProperties>
    <customPr name="_pios_id" r:id="rId2"/>
  </customProperties>
  <ignoredErrors>
    <ignoredError sqref="E4:I19" numberStoredAsText="1"/>
  </ignoredErrors>
  <drawing r:id="rId3"/>
  <legacyDrawing r:id="rId4"/>
  <legacyDrawingHF r:id="rId5"/>
  <oleObjects>
    <mc:AlternateContent xmlns:mc="http://schemas.openxmlformats.org/markup-compatibility/2006">
      <mc:Choice Requires="x14">
        <oleObject progId="Mbnd.mbnd" shapeId="632833" r:id="rId6">
          <objectPr defaultSize="0" autoPict="0" r:id="rId7">
            <anchor moveWithCells="1">
              <from>
                <xdr:col>0</xdr:col>
                <xdr:colOff>60960</xdr:colOff>
                <xdr:row>143</xdr:row>
                <xdr:rowOff>106680</xdr:rowOff>
              </from>
              <to>
                <xdr:col>6</xdr:col>
                <xdr:colOff>190500</xdr:colOff>
                <xdr:row>158</xdr:row>
                <xdr:rowOff>68580</xdr:rowOff>
              </to>
            </anchor>
          </objectPr>
        </oleObject>
      </mc:Choice>
      <mc:Fallback>
        <oleObject progId="Mbnd.mbnd" shapeId="632833" r:id="rId6"/>
      </mc:Fallback>
    </mc:AlternateContent>
    <mc:AlternateContent xmlns:mc="http://schemas.openxmlformats.org/markup-compatibility/2006">
      <mc:Choice Requires="x14">
        <oleObject progId="Mbnd.mbnd" shapeId="632834" r:id="rId8">
          <objectPr defaultSize="0" autoPict="0" r:id="rId9">
            <anchor moveWithCells="1">
              <from>
                <xdr:col>0</xdr:col>
                <xdr:colOff>22860</xdr:colOff>
                <xdr:row>99</xdr:row>
                <xdr:rowOff>121920</xdr:rowOff>
              </from>
              <to>
                <xdr:col>6</xdr:col>
                <xdr:colOff>152400</xdr:colOff>
                <xdr:row>115</xdr:row>
                <xdr:rowOff>0</xdr:rowOff>
              </to>
            </anchor>
          </objectPr>
        </oleObject>
      </mc:Choice>
      <mc:Fallback>
        <oleObject progId="Mbnd.mbnd" shapeId="632834" r:id="rId8"/>
      </mc:Fallback>
    </mc:AlternateContent>
    <mc:AlternateContent xmlns:mc="http://schemas.openxmlformats.org/markup-compatibility/2006">
      <mc:Choice Requires="x14">
        <oleObject progId="Mbnd.mbnd" shapeId="632835" r:id="rId10">
          <objectPr defaultSize="0" autoPict="0" r:id="rId11">
            <anchor moveWithCells="1">
              <from>
                <xdr:col>0</xdr:col>
                <xdr:colOff>45720</xdr:colOff>
                <xdr:row>121</xdr:row>
                <xdr:rowOff>7620</xdr:rowOff>
              </from>
              <to>
                <xdr:col>6</xdr:col>
                <xdr:colOff>175260</xdr:colOff>
                <xdr:row>136</xdr:row>
                <xdr:rowOff>68580</xdr:rowOff>
              </to>
            </anchor>
          </objectPr>
        </oleObject>
      </mc:Choice>
      <mc:Fallback>
        <oleObject progId="Mbnd.mbnd" shapeId="632835" r:id="rId10"/>
      </mc:Fallback>
    </mc:AlternateContent>
    <mc:AlternateContent xmlns:mc="http://schemas.openxmlformats.org/markup-compatibility/2006">
      <mc:Choice Requires="x14">
        <oleObject progId="Mbnd.mbnd" shapeId="632836" r:id="rId12">
          <objectPr defaultSize="0" autoPict="0" r:id="rId13">
            <anchor moveWithCells="1">
              <from>
                <xdr:col>0</xdr:col>
                <xdr:colOff>0</xdr:colOff>
                <xdr:row>78</xdr:row>
                <xdr:rowOff>38100</xdr:rowOff>
              </from>
              <to>
                <xdr:col>6</xdr:col>
                <xdr:colOff>60960</xdr:colOff>
                <xdr:row>94</xdr:row>
                <xdr:rowOff>0</xdr:rowOff>
              </to>
            </anchor>
          </objectPr>
        </oleObject>
      </mc:Choice>
      <mc:Fallback>
        <oleObject progId="Mbnd.mbnd" shapeId="632836" r:id="rId12"/>
      </mc:Fallback>
    </mc:AlternateContent>
    <mc:AlternateContent xmlns:mc="http://schemas.openxmlformats.org/markup-compatibility/2006">
      <mc:Choice Requires="x14">
        <oleObject progId="Mbnd.mbnd" shapeId="632837" r:id="rId14">
          <objectPr defaultSize="0" autoPict="0" r:id="rId15">
            <anchor moveWithCells="1">
              <from>
                <xdr:col>0</xdr:col>
                <xdr:colOff>0</xdr:colOff>
                <xdr:row>56</xdr:row>
                <xdr:rowOff>45720</xdr:rowOff>
              </from>
              <to>
                <xdr:col>6</xdr:col>
                <xdr:colOff>99060</xdr:colOff>
                <xdr:row>73</xdr:row>
                <xdr:rowOff>76200</xdr:rowOff>
              </to>
            </anchor>
          </objectPr>
        </oleObject>
      </mc:Choice>
      <mc:Fallback>
        <oleObject progId="Mbnd.mbnd" shapeId="632837" r:id="rId14"/>
      </mc:Fallback>
    </mc:AlternateContent>
    <mc:AlternateContent xmlns:mc="http://schemas.openxmlformats.org/markup-compatibility/2006">
      <mc:Choice Requires="x14">
        <oleObject progId="Mbnd.mbnd" shapeId="632838" r:id="rId16">
          <objectPr defaultSize="0" autoPict="0" r:id="rId17">
            <anchor moveWithCells="1">
              <from>
                <xdr:col>0</xdr:col>
                <xdr:colOff>0</xdr:colOff>
                <xdr:row>36</xdr:row>
                <xdr:rowOff>30480</xdr:rowOff>
              </from>
              <to>
                <xdr:col>6</xdr:col>
                <xdr:colOff>137160</xdr:colOff>
                <xdr:row>51</xdr:row>
                <xdr:rowOff>106680</xdr:rowOff>
              </to>
            </anchor>
          </objectPr>
        </oleObject>
      </mc:Choice>
      <mc:Fallback>
        <oleObject progId="Mbnd.mbnd" shapeId="632838" r:id="rId16"/>
      </mc:Fallback>
    </mc:AlternateContent>
  </oleObject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52">
    <tabColor rgb="FF99FF99"/>
  </sheetPr>
  <dimension ref="A1:S50"/>
  <sheetViews>
    <sheetView view="pageLayout" topLeftCell="A70" zoomScaleNormal="100" zoomScaleSheetLayoutView="100" workbookViewId="0">
      <selection activeCell="C18" sqref="C18"/>
    </sheetView>
  </sheetViews>
  <sheetFormatPr defaultColWidth="9.109375" defaultRowHeight="10.199999999999999"/>
  <cols>
    <col min="1" max="1" width="22.6640625" style="93" customWidth="1"/>
    <col min="2" max="2" width="9.109375" style="93"/>
    <col min="3" max="3" width="18" style="93" customWidth="1"/>
    <col min="4" max="4" width="13.109375" style="93" customWidth="1"/>
    <col min="5" max="5" width="27.109375" style="93" customWidth="1"/>
    <col min="6" max="8" width="9.109375" style="93" customWidth="1"/>
    <col min="9" max="9" width="9.109375" style="93"/>
    <col min="10" max="10" width="9.33203125" style="93" customWidth="1"/>
    <col min="11" max="16384" width="9.109375" style="93"/>
  </cols>
  <sheetData>
    <row r="1" spans="1:19" ht="13.5" customHeight="1">
      <c r="A1" s="101" t="s">
        <v>0</v>
      </c>
    </row>
    <row r="2" spans="1:19" ht="13.5" customHeight="1">
      <c r="A2" s="96"/>
      <c r="B2" s="96"/>
      <c r="C2" s="96"/>
      <c r="D2" s="96"/>
      <c r="E2" s="96"/>
      <c r="F2" s="96"/>
      <c r="G2" s="96"/>
      <c r="H2" s="96"/>
      <c r="I2" s="96"/>
      <c r="J2" s="96"/>
      <c r="K2" s="96"/>
      <c r="L2" s="96"/>
      <c r="M2" s="96"/>
      <c r="N2" s="96"/>
      <c r="O2" s="96"/>
      <c r="P2" s="96"/>
      <c r="Q2" s="96"/>
      <c r="R2" s="96"/>
      <c r="S2" s="96"/>
    </row>
    <row r="3" spans="1:19" ht="13.5" customHeight="1">
      <c r="A3" s="98" t="s">
        <v>524</v>
      </c>
      <c r="B3" s="98"/>
      <c r="C3" s="98"/>
      <c r="D3" s="98"/>
      <c r="E3" s="98"/>
      <c r="F3" s="98"/>
      <c r="G3" s="98"/>
      <c r="H3" s="96"/>
      <c r="I3" s="100"/>
      <c r="J3" s="100"/>
      <c r="K3" s="100"/>
      <c r="L3" s="100"/>
      <c r="M3" s="100"/>
      <c r="N3" s="100"/>
      <c r="O3" s="100"/>
      <c r="P3" s="100"/>
      <c r="Q3" s="96"/>
      <c r="R3" s="96"/>
      <c r="S3" s="96"/>
    </row>
    <row r="4" spans="1:19" ht="13.5" customHeight="1">
      <c r="A4" s="98" t="s">
        <v>523</v>
      </c>
      <c r="B4" s="98"/>
      <c r="C4" s="98"/>
      <c r="D4" s="98"/>
      <c r="E4" s="98"/>
      <c r="F4" s="98"/>
      <c r="G4" s="98"/>
      <c r="H4" s="96"/>
      <c r="I4" s="96"/>
      <c r="J4" s="96"/>
      <c r="K4" s="96"/>
      <c r="L4" s="96"/>
      <c r="M4" s="96"/>
      <c r="N4" s="96"/>
      <c r="O4" s="96"/>
      <c r="P4" s="96"/>
      <c r="Q4" s="96"/>
      <c r="R4" s="96"/>
      <c r="S4" s="96"/>
    </row>
    <row r="5" spans="1:19" ht="13.5" customHeight="1">
      <c r="A5" s="98"/>
      <c r="B5" s="98"/>
      <c r="C5" s="98"/>
      <c r="D5" s="98"/>
      <c r="E5" s="98"/>
      <c r="F5" s="98"/>
      <c r="G5" s="98"/>
      <c r="H5" s="96"/>
      <c r="I5" s="96"/>
      <c r="J5" s="96"/>
      <c r="K5" s="96"/>
      <c r="L5" s="96"/>
      <c r="M5" s="96"/>
      <c r="N5" s="96"/>
      <c r="O5" s="96"/>
      <c r="P5" s="96"/>
      <c r="Q5" s="96"/>
      <c r="R5" s="96"/>
      <c r="S5" s="96"/>
    </row>
    <row r="6" spans="1:19" ht="13.5" customHeight="1">
      <c r="A6" s="98"/>
      <c r="B6" s="98"/>
      <c r="C6" s="98"/>
      <c r="D6" s="98"/>
      <c r="E6" s="98"/>
      <c r="F6" s="98"/>
      <c r="G6" s="98"/>
      <c r="H6" s="96"/>
      <c r="I6" s="96"/>
      <c r="J6" s="96"/>
      <c r="K6" s="96"/>
      <c r="L6" s="96"/>
      <c r="M6" s="96"/>
      <c r="N6" s="96"/>
      <c r="O6" s="96"/>
      <c r="P6" s="96"/>
      <c r="Q6" s="96"/>
      <c r="R6" s="96"/>
      <c r="S6" s="96"/>
    </row>
    <row r="7" spans="1:19" ht="13.5" customHeight="1">
      <c r="A7" s="98" t="s">
        <v>522</v>
      </c>
      <c r="B7" s="98"/>
      <c r="C7" s="98"/>
      <c r="D7" s="98"/>
      <c r="E7" s="98"/>
      <c r="F7" s="98"/>
      <c r="G7" s="98"/>
      <c r="H7" s="96"/>
      <c r="I7" s="96"/>
      <c r="J7" s="96"/>
      <c r="K7" s="96"/>
      <c r="L7" s="96"/>
      <c r="M7" s="96"/>
      <c r="N7" s="96"/>
      <c r="O7" s="96"/>
      <c r="P7" s="96"/>
      <c r="Q7" s="96"/>
      <c r="R7" s="96"/>
      <c r="S7" s="96"/>
    </row>
    <row r="8" spans="1:19" ht="13.5" customHeight="1">
      <c r="A8" s="98"/>
      <c r="B8" s="98"/>
      <c r="C8" s="98"/>
      <c r="D8" s="98"/>
      <c r="E8" s="98"/>
      <c r="F8" s="98"/>
      <c r="G8" s="98"/>
      <c r="H8" s="96"/>
      <c r="I8" s="96"/>
      <c r="J8" s="96"/>
      <c r="K8" s="96"/>
      <c r="L8" s="96"/>
      <c r="M8" s="96"/>
      <c r="N8" s="96"/>
      <c r="O8" s="96"/>
      <c r="P8" s="96"/>
      <c r="Q8" s="96"/>
      <c r="R8" s="96"/>
      <c r="S8" s="96"/>
    </row>
    <row r="9" spans="1:19" ht="13.5" customHeight="1">
      <c r="A9" s="98"/>
      <c r="B9" s="98"/>
      <c r="C9" s="98"/>
      <c r="D9" s="595"/>
      <c r="F9" s="98"/>
      <c r="G9" s="98"/>
      <c r="H9" s="96"/>
      <c r="I9" s="96"/>
      <c r="J9" s="96"/>
      <c r="K9" s="96"/>
      <c r="L9" s="96"/>
      <c r="M9" s="96"/>
      <c r="N9" s="96"/>
      <c r="O9" s="96"/>
      <c r="P9" s="96"/>
      <c r="Q9" s="96"/>
      <c r="R9" s="96"/>
      <c r="S9" s="96"/>
    </row>
    <row r="10" spans="1:19" ht="13.5" customHeight="1">
      <c r="A10" s="98" t="s">
        <v>1579</v>
      </c>
      <c r="B10" s="98"/>
      <c r="C10" s="98"/>
      <c r="D10" s="369" t="s">
        <v>1170</v>
      </c>
      <c r="E10" s="957" t="s">
        <v>1171</v>
      </c>
      <c r="F10" s="98"/>
      <c r="G10" s="98"/>
      <c r="H10" s="96"/>
    </row>
    <row r="11" spans="1:19" ht="13.5" customHeight="1">
      <c r="A11" s="98" t="s">
        <v>1271</v>
      </c>
      <c r="B11" s="98"/>
      <c r="C11" s="98"/>
      <c r="D11" s="597" t="s">
        <v>1273</v>
      </c>
      <c r="E11" s="452" t="s">
        <v>1272</v>
      </c>
      <c r="F11" s="98"/>
      <c r="G11" s="98"/>
      <c r="H11" s="96"/>
    </row>
    <row r="12" spans="1:19" ht="13.5" customHeight="1">
      <c r="A12" s="98" t="s">
        <v>521</v>
      </c>
      <c r="B12" s="98"/>
      <c r="C12" s="98"/>
      <c r="D12" s="596" t="s">
        <v>520</v>
      </c>
      <c r="E12" s="93" t="s">
        <v>519</v>
      </c>
      <c r="F12" s="98"/>
      <c r="G12" s="98"/>
      <c r="H12" s="96"/>
    </row>
    <row r="13" spans="1:19" ht="13.5" customHeight="1">
      <c r="A13" s="98" t="s">
        <v>731</v>
      </c>
      <c r="B13" s="98"/>
      <c r="C13" s="98"/>
      <c r="D13" s="597" t="s">
        <v>733</v>
      </c>
      <c r="E13" s="460" t="s">
        <v>732</v>
      </c>
      <c r="F13" s="98"/>
      <c r="G13" s="98"/>
      <c r="H13" s="96"/>
    </row>
    <row r="14" spans="1:19" ht="13.5" customHeight="1">
      <c r="A14" s="98"/>
      <c r="B14" s="98"/>
      <c r="C14" s="98"/>
      <c r="D14" s="598"/>
      <c r="E14" s="268"/>
      <c r="F14" s="98"/>
      <c r="G14" s="98"/>
      <c r="H14" s="96"/>
    </row>
    <row r="15" spans="1:19" ht="13.5" customHeight="1">
      <c r="A15" s="98"/>
      <c r="B15" s="98"/>
      <c r="C15" s="98"/>
      <c r="D15" s="596"/>
      <c r="F15" s="98"/>
      <c r="G15" s="98"/>
      <c r="H15" s="96"/>
    </row>
    <row r="16" spans="1:19" ht="13.5" customHeight="1">
      <c r="A16" s="98"/>
      <c r="B16" s="98"/>
      <c r="C16" s="98"/>
      <c r="D16" s="595"/>
      <c r="F16" s="98"/>
      <c r="G16" s="98"/>
      <c r="H16" s="96"/>
      <c r="I16" s="89"/>
      <c r="J16" s="89"/>
      <c r="K16" s="89"/>
      <c r="L16" s="89"/>
      <c r="M16" s="89"/>
      <c r="N16" s="89"/>
      <c r="O16" s="89"/>
      <c r="P16" s="89"/>
    </row>
    <row r="17" spans="1:16" ht="13.5" customHeight="1">
      <c r="A17" s="98"/>
      <c r="B17" s="98"/>
      <c r="C17" s="98"/>
      <c r="D17" s="597"/>
      <c r="E17" s="452"/>
      <c r="F17" s="98"/>
      <c r="G17" s="98"/>
      <c r="H17" s="96"/>
      <c r="I17" s="89"/>
      <c r="J17" s="89"/>
      <c r="K17" s="89"/>
      <c r="L17" s="89"/>
      <c r="M17" s="89"/>
      <c r="N17" s="89"/>
      <c r="O17" s="89"/>
      <c r="P17" s="89"/>
    </row>
    <row r="18" spans="1:16" ht="13.5" customHeight="1">
      <c r="F18" s="98"/>
      <c r="G18" s="98"/>
      <c r="H18" s="96"/>
      <c r="I18" s="89"/>
      <c r="J18" s="97"/>
      <c r="K18" s="89"/>
      <c r="L18" s="89"/>
      <c r="M18" s="89"/>
      <c r="N18" s="89"/>
      <c r="O18" s="89"/>
      <c r="P18" s="89"/>
    </row>
    <row r="19" spans="1:16" ht="13.5" customHeight="1">
      <c r="F19" s="98"/>
      <c r="G19" s="98"/>
      <c r="H19" s="96"/>
      <c r="I19" s="89"/>
      <c r="J19" s="89"/>
      <c r="K19" s="89"/>
      <c r="L19" s="89"/>
      <c r="M19" s="89"/>
      <c r="N19" s="89"/>
      <c r="O19" s="89"/>
      <c r="P19" s="89"/>
    </row>
    <row r="20" spans="1:16" ht="13.5" customHeight="1">
      <c r="B20" s="98"/>
      <c r="C20" s="98"/>
      <c r="D20" s="98"/>
      <c r="F20" s="96"/>
      <c r="G20" s="96"/>
      <c r="H20" s="96"/>
      <c r="I20" s="89"/>
      <c r="J20" s="89"/>
      <c r="K20" s="89"/>
      <c r="L20" s="89"/>
      <c r="M20" s="89"/>
      <c r="N20" s="89"/>
      <c r="O20" s="89"/>
      <c r="P20" s="89"/>
    </row>
    <row r="21" spans="1:16" ht="13.5" customHeight="1">
      <c r="A21" s="99" t="s">
        <v>936</v>
      </c>
      <c r="B21" s="98"/>
      <c r="C21" s="98"/>
      <c r="D21" s="98"/>
      <c r="F21" s="96"/>
      <c r="G21" s="96"/>
      <c r="H21" s="96"/>
      <c r="I21" s="89"/>
      <c r="J21" s="89"/>
      <c r="K21" s="89"/>
      <c r="L21" s="89"/>
      <c r="M21" s="89"/>
      <c r="N21" s="89"/>
      <c r="O21" s="89"/>
      <c r="P21" s="89"/>
    </row>
    <row r="22" spans="1:16" ht="13.5" customHeight="1">
      <c r="F22" s="96"/>
      <c r="G22" s="96"/>
      <c r="H22" s="96"/>
      <c r="I22" s="89"/>
      <c r="J22" s="89"/>
      <c r="K22" s="89"/>
      <c r="L22" s="89"/>
      <c r="M22" s="89"/>
      <c r="N22" s="89"/>
      <c r="O22" s="89"/>
      <c r="P22" s="89"/>
    </row>
    <row r="23" spans="1:16" ht="13.5" customHeight="1">
      <c r="A23" s="479"/>
      <c r="B23" s="474"/>
      <c r="C23" s="474"/>
      <c r="D23" s="474"/>
      <c r="E23" s="474"/>
      <c r="F23" s="96"/>
      <c r="G23" s="96"/>
      <c r="H23" s="96"/>
      <c r="I23" s="89"/>
      <c r="J23" s="89"/>
      <c r="K23" s="89"/>
      <c r="L23" s="89"/>
      <c r="M23" s="89"/>
      <c r="N23" s="89"/>
      <c r="O23" s="89"/>
      <c r="P23" s="89"/>
    </row>
    <row r="24" spans="1:16">
      <c r="A24" s="479" t="s">
        <v>939</v>
      </c>
      <c r="B24" s="474"/>
      <c r="C24" s="474"/>
      <c r="D24" s="474" t="s">
        <v>518</v>
      </c>
      <c r="E24" s="474"/>
      <c r="F24" s="96"/>
      <c r="G24" s="96"/>
      <c r="H24" s="96"/>
      <c r="I24" s="89"/>
      <c r="J24" s="89"/>
      <c r="K24" s="89"/>
      <c r="L24" s="89"/>
      <c r="M24" s="89"/>
      <c r="N24" s="89"/>
      <c r="O24" s="89"/>
      <c r="P24" s="89"/>
    </row>
    <row r="25" spans="1:16">
      <c r="A25" s="479" t="s">
        <v>937</v>
      </c>
      <c r="B25" s="474"/>
      <c r="C25" s="474"/>
      <c r="D25" s="479" t="s">
        <v>938</v>
      </c>
      <c r="E25" s="474"/>
      <c r="F25" s="96"/>
      <c r="G25" s="96"/>
      <c r="H25" s="96"/>
      <c r="I25" s="89"/>
      <c r="J25" s="89"/>
      <c r="K25" s="89"/>
      <c r="L25" s="89"/>
      <c r="M25" s="89"/>
      <c r="N25" s="89"/>
      <c r="O25" s="89"/>
      <c r="P25" s="89"/>
    </row>
    <row r="26" spans="1:16">
      <c r="F26" s="96"/>
      <c r="G26" s="96"/>
      <c r="H26" s="96"/>
      <c r="I26" s="89"/>
      <c r="J26" s="89"/>
      <c r="K26" s="89"/>
      <c r="L26" s="89"/>
      <c r="M26" s="89"/>
      <c r="N26" s="89"/>
      <c r="O26" s="89"/>
      <c r="P26" s="89"/>
    </row>
    <row r="27" spans="1:16">
      <c r="F27" s="96"/>
      <c r="G27" s="96"/>
      <c r="H27" s="96"/>
      <c r="I27" s="89"/>
      <c r="J27" s="89"/>
      <c r="K27" s="89"/>
      <c r="L27" s="89"/>
      <c r="M27" s="89"/>
      <c r="N27" s="89"/>
      <c r="O27" s="89"/>
      <c r="P27" s="89"/>
    </row>
    <row r="28" spans="1:16">
      <c r="A28" s="476"/>
      <c r="B28" s="475"/>
      <c r="C28" s="475"/>
      <c r="D28" s="477"/>
      <c r="E28" s="475"/>
      <c r="F28" s="96"/>
      <c r="G28" s="96"/>
      <c r="H28" s="96"/>
      <c r="I28" s="89"/>
      <c r="J28" s="89"/>
      <c r="K28" s="89"/>
      <c r="L28" s="89"/>
      <c r="M28" s="89"/>
      <c r="N28" s="89"/>
      <c r="O28" s="89"/>
      <c r="P28" s="89"/>
    </row>
    <row r="29" spans="1:16">
      <c r="A29" s="480"/>
      <c r="B29" s="475"/>
      <c r="C29" s="475"/>
      <c r="D29" s="476"/>
      <c r="E29" s="475"/>
      <c r="F29" s="96"/>
      <c r="G29" s="96"/>
      <c r="H29" s="96"/>
      <c r="I29" s="89"/>
      <c r="J29" s="89"/>
      <c r="K29" s="89"/>
      <c r="L29" s="89"/>
      <c r="M29" s="89"/>
      <c r="N29" s="89"/>
      <c r="O29" s="89"/>
      <c r="P29" s="89"/>
    </row>
    <row r="30" spans="1:16">
      <c r="A30" s="478"/>
      <c r="B30" s="474"/>
      <c r="C30" s="474"/>
      <c r="D30" s="479"/>
      <c r="E30" s="474"/>
      <c r="F30" s="96"/>
      <c r="G30" s="96"/>
      <c r="H30" s="96"/>
      <c r="I30" s="89"/>
      <c r="J30" s="89"/>
      <c r="K30" s="89"/>
      <c r="L30" s="89"/>
      <c r="M30" s="89"/>
      <c r="N30" s="89"/>
      <c r="O30" s="89"/>
      <c r="P30" s="89"/>
    </row>
    <row r="31" spans="1:16">
      <c r="A31" s="474"/>
      <c r="B31" s="474"/>
      <c r="C31" s="474"/>
      <c r="D31" s="474"/>
      <c r="E31" s="474"/>
      <c r="F31" s="96"/>
      <c r="G31" s="96"/>
      <c r="H31" s="96"/>
      <c r="I31" s="89"/>
      <c r="J31" s="89"/>
      <c r="K31" s="89"/>
      <c r="L31" s="89"/>
      <c r="M31" s="89"/>
      <c r="N31" s="89"/>
      <c r="O31" s="89"/>
      <c r="P31" s="89"/>
    </row>
    <row r="32" spans="1:16">
      <c r="F32" s="96"/>
      <c r="G32" s="96"/>
      <c r="H32" s="96"/>
    </row>
    <row r="42" spans="1:8" ht="12.75" customHeight="1">
      <c r="F42" s="94"/>
      <c r="G42" s="94"/>
      <c r="H42" s="94"/>
    </row>
    <row r="43" spans="1:8">
      <c r="F43" s="94"/>
      <c r="G43" s="94"/>
      <c r="H43" s="94"/>
    </row>
    <row r="44" spans="1:8">
      <c r="A44" s="95"/>
      <c r="B44" s="94"/>
      <c r="C44" s="94"/>
      <c r="D44" s="94"/>
      <c r="E44" s="94"/>
      <c r="F44" s="94"/>
      <c r="G44" s="94"/>
      <c r="H44" s="94"/>
    </row>
    <row r="48" spans="1:8">
      <c r="A48" s="95"/>
      <c r="B48" s="94"/>
      <c r="E48" s="94"/>
    </row>
    <row r="50" spans="3:4" ht="14.4">
      <c r="C50" s="2134" t="s">
        <v>517</v>
      </c>
      <c r="D50" s="2135"/>
    </row>
  </sheetData>
  <mergeCells count="1">
    <mergeCell ref="C50:D50"/>
  </mergeCells>
  <hyperlinks>
    <hyperlink ref="E13" r:id="rId1" xr:uid="{00000000-0004-0000-3A00-000000000000}"/>
    <hyperlink ref="E10" r:id="rId2" display="mailto:mark.kandborg@nordea.com" xr:uid="{976B07B0-909A-4B60-894E-D3B8FAF132FA}"/>
  </hyperlinks>
  <printOptions horizontalCentered="1"/>
  <pageMargins left="0.70866141732283472" right="0.70866141732283472" top="0.74803149606299213" bottom="0.74803149606299213" header="0.31496062992125984" footer="0.31496062992125984"/>
  <pageSetup paperSize="9" scale="75" orientation="portrait" r:id="rId3"/>
  <customProperties>
    <customPr name="_pios_id" r:id="rId4"/>
  </customProperties>
  <ignoredErrors>
    <ignoredError sqref="D13" numberStoredAsText="1"/>
  </ignoredErrors>
  <drawing r:id="rId5"/>
  <legacyDrawingHF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772832E49CA2E42B67AC5577DD62844" ma:contentTypeVersion="9" ma:contentTypeDescription="Create a new document." ma:contentTypeScope="" ma:versionID="3ee25cdd7ec09c703452c6eaf695c3f9">
  <xsd:schema xmlns:xsd="http://www.w3.org/2001/XMLSchema" xmlns:xs="http://www.w3.org/2001/XMLSchema" xmlns:p="http://schemas.microsoft.com/office/2006/metadata/properties" xmlns:ns1="http://schemas.microsoft.com/sharepoint/v3" xmlns:ns2="4cafcd8b-66a3-4944-91e2-d87d6840e3ff" xmlns:ns3="f9002d04-65ac-43ed-8a89-046ccc2bbc3f" targetNamespace="http://schemas.microsoft.com/office/2006/metadata/properties" ma:root="true" ma:fieldsID="7c2eb92fde46b702d4086aa571b6bea9" ns1:_="" ns2:_="" ns3:_="">
    <xsd:import namespace="http://schemas.microsoft.com/sharepoint/v3"/>
    <xsd:import namespace="4cafcd8b-66a3-4944-91e2-d87d6840e3ff"/>
    <xsd:import namespace="f9002d04-65ac-43ed-8a89-046ccc2bbc3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MediaServiceAutoKeyPoints" minOccurs="0"/>
                <xsd:element ref="ns3:MediaServiceKeyPoint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cafcd8b-66a3-4944-91e2-d87d6840e3ff"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9002d04-65ac-43ed-8a89-046ccc2bbc3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C6DB570-C515-41F8-98C0-4BF33B670B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cafcd8b-66a3-4944-91e2-d87d6840e3ff"/>
    <ds:schemaRef ds:uri="f9002d04-65ac-43ed-8a89-046ccc2bbc3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7FB3380-6B08-44A5-971E-25A8FA2DEA6F}">
  <ds:schemaRefs>
    <ds:schemaRef ds:uri="http://schemas.microsoft.com/office/2006/documentManagement/types"/>
    <ds:schemaRef ds:uri="f9002d04-65ac-43ed-8a89-046ccc2bbc3f"/>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4cafcd8b-66a3-4944-91e2-d87d6840e3ff"/>
    <ds:schemaRef ds:uri="http://schemas.microsoft.com/sharepoint/v3"/>
    <ds:schemaRef ds:uri="http://www.w3.org/XML/1998/namespace"/>
    <ds:schemaRef ds:uri="http://purl.org/dc/dcmitype/"/>
  </ds:schemaRefs>
</ds:datastoreItem>
</file>

<file path=customXml/itemProps3.xml><?xml version="1.0" encoding="utf-8"?>
<ds:datastoreItem xmlns:ds="http://schemas.openxmlformats.org/officeDocument/2006/customXml" ds:itemID="{D78D6EF6-91D6-4C25-8DFD-1CC84C0E884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57</vt:i4>
      </vt:variant>
      <vt:variant>
        <vt:lpstr>Named Ranges</vt:lpstr>
      </vt:variant>
      <vt:variant>
        <vt:i4>57</vt:i4>
      </vt:variant>
    </vt:vector>
  </HeadingPairs>
  <TitlesOfParts>
    <vt:vector size="114" baseType="lpstr">
      <vt:lpstr>Factbook Q2 2020 </vt:lpstr>
      <vt:lpstr>Contents </vt:lpstr>
      <vt:lpstr>Nordea overview</vt:lpstr>
      <vt:lpstr>Financials start</vt:lpstr>
      <vt:lpstr>Key financial figures     </vt:lpstr>
      <vt:lpstr>Key Financial Figures 2  </vt:lpstr>
      <vt:lpstr>NII - bridge   </vt:lpstr>
      <vt:lpstr>NCI, Expenses, Loan losses  </vt:lpstr>
      <vt:lpstr>Net loan losses    </vt:lpstr>
      <vt:lpstr>PeB</vt:lpstr>
      <vt:lpstr>PeB Total </vt:lpstr>
      <vt:lpstr>PeB Spec </vt:lpstr>
      <vt:lpstr>BB  Start  </vt:lpstr>
      <vt:lpstr>BB Total </vt:lpstr>
      <vt:lpstr>BB Spec </vt:lpstr>
      <vt:lpstr>Nordea Finance</vt:lpstr>
      <vt:lpstr>LCI</vt:lpstr>
      <vt:lpstr>LC&amp;I Total </vt:lpstr>
      <vt:lpstr>A&amp;WM </vt:lpstr>
      <vt:lpstr>A&amp;WM Total </vt:lpstr>
      <vt:lpstr>AM</vt:lpstr>
      <vt:lpstr>WM and A&amp;WM other</vt:lpstr>
      <vt:lpstr>PB Spec</vt:lpstr>
      <vt:lpstr>Life &amp; Pensions - 1</vt:lpstr>
      <vt:lpstr>Life &amp; Pensions - 2</vt:lpstr>
      <vt:lpstr>AuM</vt:lpstr>
      <vt:lpstr>Group Functions and Others</vt:lpstr>
      <vt:lpstr>GF and other </vt:lpstr>
      <vt:lpstr>Risk, liquidity, capital st </vt:lpstr>
      <vt:lpstr>lending by sector</vt:lpstr>
      <vt:lpstr>Lending by country and industry</vt:lpstr>
      <vt:lpstr>Lending by industry</vt:lpstr>
      <vt:lpstr>Credit portfolio by BU Q2</vt:lpstr>
      <vt:lpstr>Credit portfolio by BU Q1 </vt:lpstr>
      <vt:lpstr>Shipping offshore oil services</vt:lpstr>
      <vt:lpstr>Impaired Loans 1</vt:lpstr>
      <vt:lpstr>Impaired Loans 2 </vt:lpstr>
      <vt:lpstr>Loans &amp; Impairment </vt:lpstr>
      <vt:lpstr>Rating, Market risk</vt:lpstr>
      <vt:lpstr> LTV and amortization </vt:lpstr>
      <vt:lpstr>Own Funds &amp; Ratios</vt:lpstr>
      <vt:lpstr>REA &amp; Risk weights </vt:lpstr>
      <vt:lpstr>Requirement</vt:lpstr>
      <vt:lpstr>Market risk </vt:lpstr>
      <vt:lpstr>Own funds </vt:lpstr>
      <vt:lpstr>IRB</vt:lpstr>
      <vt:lpstr>REA - legal </vt:lpstr>
      <vt:lpstr>Bank </vt:lpstr>
      <vt:lpstr>Bank2 </vt:lpstr>
      <vt:lpstr>Bank3 </vt:lpstr>
      <vt:lpstr>Bank4 </vt:lpstr>
      <vt:lpstr>Bank5 </vt:lpstr>
      <vt:lpstr>Funding  </vt:lpstr>
      <vt:lpstr>Liquidity  </vt:lpstr>
      <vt:lpstr>Macro start</vt:lpstr>
      <vt:lpstr>Info - Macroeconomic data   </vt:lpstr>
      <vt:lpstr>Contacts and financial calendar</vt:lpstr>
      <vt:lpstr>' LTV and amortization '!Print_Area</vt:lpstr>
      <vt:lpstr>'A&amp;WM '!Print_Area</vt:lpstr>
      <vt:lpstr>'A&amp;WM Total '!Print_Area</vt:lpstr>
      <vt:lpstr>AM!Print_Area</vt:lpstr>
      <vt:lpstr>AuM!Print_Area</vt:lpstr>
      <vt:lpstr>'Bank '!Print_Area</vt:lpstr>
      <vt:lpstr>'Bank2 '!Print_Area</vt:lpstr>
      <vt:lpstr>'Bank3 '!Print_Area</vt:lpstr>
      <vt:lpstr>'Bank4 '!Print_Area</vt:lpstr>
      <vt:lpstr>'Bank5 '!Print_Area</vt:lpstr>
      <vt:lpstr>'BB  Start  '!Print_Area</vt:lpstr>
      <vt:lpstr>'BB Spec '!Print_Area</vt:lpstr>
      <vt:lpstr>'BB Total '!Print_Area</vt:lpstr>
      <vt:lpstr>'Contacts and financial calendar'!Print_Area</vt:lpstr>
      <vt:lpstr>'Contents '!Print_Area</vt:lpstr>
      <vt:lpstr>'Credit portfolio by BU Q1 '!Print_Area</vt:lpstr>
      <vt:lpstr>'Credit portfolio by BU Q2'!Print_Area</vt:lpstr>
      <vt:lpstr>'Factbook Q2 2020 '!Print_Area</vt:lpstr>
      <vt:lpstr>'Financials start'!Print_Area</vt:lpstr>
      <vt:lpstr>'Funding  '!Print_Area</vt:lpstr>
      <vt:lpstr>'GF and other '!Print_Area</vt:lpstr>
      <vt:lpstr>'Group Functions and Others'!Print_Area</vt:lpstr>
      <vt:lpstr>'Impaired Loans 1'!Print_Area</vt:lpstr>
      <vt:lpstr>'Impaired Loans 2 '!Print_Area</vt:lpstr>
      <vt:lpstr>'Info - Macroeconomic data   '!Print_Area</vt:lpstr>
      <vt:lpstr>IRB!Print_Area</vt:lpstr>
      <vt:lpstr>'Key financial figures     '!Print_Area</vt:lpstr>
      <vt:lpstr>'Key Financial Figures 2  '!Print_Area</vt:lpstr>
      <vt:lpstr>'LC&amp;I Total '!Print_Area</vt:lpstr>
      <vt:lpstr>LCI!Print_Area</vt:lpstr>
      <vt:lpstr>'Lending by country and industry'!Print_Area</vt:lpstr>
      <vt:lpstr>'Lending by industry'!Print_Area</vt:lpstr>
      <vt:lpstr>'lending by sector'!Print_Area</vt:lpstr>
      <vt:lpstr>'Life &amp; Pensions - 1'!Print_Area</vt:lpstr>
      <vt:lpstr>'Life &amp; Pensions - 2'!Print_Area</vt:lpstr>
      <vt:lpstr>'Liquidity  '!Print_Area</vt:lpstr>
      <vt:lpstr>'Loans &amp; Impairment '!Print_Area</vt:lpstr>
      <vt:lpstr>'Macro start'!Print_Area</vt:lpstr>
      <vt:lpstr>'Market risk '!Print_Area</vt:lpstr>
      <vt:lpstr>'NCI, Expenses, Loan losses  '!Print_Area</vt:lpstr>
      <vt:lpstr>'Net loan losses    '!Print_Area</vt:lpstr>
      <vt:lpstr>'NII - bridge   '!Print_Area</vt:lpstr>
      <vt:lpstr>'Nordea Finance'!Print_Area</vt:lpstr>
      <vt:lpstr>'Nordea overview'!Print_Area</vt:lpstr>
      <vt:lpstr>'Own funds '!Print_Area</vt:lpstr>
      <vt:lpstr>'Own Funds &amp; Ratios'!Print_Area</vt:lpstr>
      <vt:lpstr>'PB Spec'!Print_Area</vt:lpstr>
      <vt:lpstr>PeB!Print_Area</vt:lpstr>
      <vt:lpstr>'PeB Spec '!Print_Area</vt:lpstr>
      <vt:lpstr>'PeB Total '!Print_Area</vt:lpstr>
      <vt:lpstr>'Rating, Market risk'!Print_Area</vt:lpstr>
      <vt:lpstr>'REA - legal '!Print_Area</vt:lpstr>
      <vt:lpstr>'REA &amp; Risk weights '!Print_Area</vt:lpstr>
      <vt:lpstr>Requirement!Print_Area</vt:lpstr>
      <vt:lpstr>'Risk, liquidity, capital st '!Print_Area</vt:lpstr>
      <vt:lpstr>'Shipping offshore oil services'!Print_Area</vt:lpstr>
      <vt:lpstr>'WM and A&amp;WM other'!Print_Area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Brikho, Carolina</dc:creator>
  <cp:lastModifiedBy>Brikho, Carolina</cp:lastModifiedBy>
  <dcterms:created xsi:type="dcterms:W3CDTF">2020-04-28T17:34:20Z</dcterms:created>
  <dcterms:modified xsi:type="dcterms:W3CDTF">2020-07-27T09:00:51Z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0x0101000772832E49CA2E42B67AC5577DD62844</vt:lpwstr>
  </property>
  <property fmtid="{D5CDD505-2E9C-101B-9397-08002B2CF9AE}" pid="3" name="MSIP_Label_5ec17ee5-d002-416f-a486-c5f1fad2d957_Enabled">
    <vt:lpwstr>true</vt:lpwstr>
  </property>
  <property fmtid="{D5CDD505-2E9C-101B-9397-08002B2CF9AE}" pid="4" name="MSIP_Label_5ec17ee5-d002-416f-a486-c5f1fad2d957_SetDate">
    <vt:lpwstr>2020-07-14T15:49:30Z</vt:lpwstr>
  </property>
  <property fmtid="{D5CDD505-2E9C-101B-9397-08002B2CF9AE}" pid="5" name="MSIP_Label_5ec17ee5-d002-416f-a486-c5f1fad2d957_Method">
    <vt:lpwstr>Privileged</vt:lpwstr>
  </property>
  <property fmtid="{D5CDD505-2E9C-101B-9397-08002B2CF9AE}" pid="6" name="MSIP_Label_5ec17ee5-d002-416f-a486-c5f1fad2d957_Name">
    <vt:lpwstr>Open</vt:lpwstr>
  </property>
  <property fmtid="{D5CDD505-2E9C-101B-9397-08002B2CF9AE}" pid="7" name="MSIP_Label_5ec17ee5-d002-416f-a486-c5f1fad2d957_SiteId">
    <vt:lpwstr>8beccd60-0be6-4025-8e24-ca9ae679e1f4</vt:lpwstr>
  </property>
  <property fmtid="{D5CDD505-2E9C-101B-9397-08002B2CF9AE}" pid="8" name="MSIP_Label_5ec17ee5-d002-416f-a486-c5f1fad2d957_ActionId">
    <vt:lpwstr>1a2e895b-aed4-4153-bc6a-9cb14563ed00</vt:lpwstr>
  </property>
  <property fmtid="{D5CDD505-2E9C-101B-9397-08002B2CF9AE}" pid="9" name="MSIP_Label_5ec17ee5-d002-416f-a486-c5f1fad2d957_ContentBits">
    <vt:lpwstr>0</vt:lpwstr>
  </property>
</Properties>
</file>